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520" windowHeight="11640" tabRatio="741" activeTab="11"/>
  </bookViews>
  <sheets>
    <sheet name="Раздел 0" sheetId="1" r:id="rId1"/>
    <sheet name="Раздел 1" sheetId="2" r:id="rId2"/>
    <sheet name="Лист3" sheetId="3" state="hidden" r:id="rId3"/>
    <sheet name="Лист2" sheetId="4" state="hidden" r:id="rId4"/>
    <sheet name="Лист1" sheetId="5" state="hidden" r:id="rId5"/>
    <sheet name="Раздел 2" sheetId="6" r:id="rId6"/>
    <sheet name="Раздел 3" sheetId="7" r:id="rId7"/>
    <sheet name="Раздел 4" sheetId="8" r:id="rId8"/>
    <sheet name="Раздел 5" sheetId="9" r:id="rId9"/>
    <sheet name="Раздел 6" sheetId="10" r:id="rId10"/>
    <sheet name=" Раздел 7" sheetId="11" r:id="rId11"/>
    <sheet name="Раздел 8" sheetId="12" r:id="rId12"/>
    <sheet name="Отчет о совместимости" sheetId="13" state="hidden" r:id="rId13"/>
  </sheets>
  <externalReferences>
    <externalReference r:id="rId16"/>
    <externalReference r:id="rId17"/>
  </externalReferences>
  <definedNames>
    <definedName name="Внимание" localSheetId="10">#REF!</definedName>
    <definedName name="Внимание" localSheetId="9">#REF!</definedName>
    <definedName name="Внимание">'Раздел 0'!$AV$21</definedName>
    <definedName name="_xlnm.Print_Titles" localSheetId="5">'Раздел 2'!$3:$6</definedName>
    <definedName name="_xlnm.Print_Titles" localSheetId="7">'Раздел 4'!$2:$5</definedName>
    <definedName name="_xlnm.Print_Titles" localSheetId="9">'Раздел 6'!$1:$6</definedName>
    <definedName name="_xlnm.Print_Area" localSheetId="1">'Раздел 1'!$A$2:$O$27</definedName>
    <definedName name="_xlnm.Print_Area" localSheetId="5">'Раздел 2'!$A$1:$AC$152</definedName>
    <definedName name="_xlnm.Print_Area" localSheetId="9">'Раздел 6'!$A:$P</definedName>
    <definedName name="_xlnm.Print_Area" localSheetId="11">'Раздел 8'!$B$1:$H$39</definedName>
  </definedNames>
  <calcPr fullCalcOnLoad="1"/>
</workbook>
</file>

<file path=xl/comments1.xml><?xml version="1.0" encoding="utf-8"?>
<comments xmlns="http://schemas.openxmlformats.org/spreadsheetml/2006/main">
  <authors>
    <author>shpotinva</author>
    <author>Valeriy</author>
  </authors>
  <commentList>
    <comment ref="AV21" authorId="0">
      <text>
        <r>
          <rPr>
            <sz val="10"/>
            <rFont val="Times New Roman"/>
            <family val="1"/>
          </rPr>
          <t>В строке укажите полное наименование организации</t>
        </r>
      </text>
    </comment>
    <comment ref="S23" authorId="0">
      <text>
        <r>
          <rPr>
            <sz val="10"/>
            <rFont val="Times New Roman"/>
            <family val="1"/>
          </rPr>
          <t>В строке укажите полный почтовый адрес фактического нахождения организации</t>
        </r>
      </text>
    </comment>
    <comment ref="EU30" authorId="1">
      <text>
        <r>
          <rPr>
            <sz val="9"/>
            <rFont val="Times New Roman"/>
            <family val="1"/>
          </rPr>
          <t>Укажите персональные данные должностного лица, ответственного за представление статистической информации</t>
        </r>
      </text>
    </comment>
  </commentList>
</comments>
</file>

<file path=xl/comments10.xml><?xml version="1.0" encoding="utf-8"?>
<comments xmlns="http://schemas.openxmlformats.org/spreadsheetml/2006/main">
  <authors>
    <author>Skrynnikov Bogdan</author>
  </authors>
  <commentList>
    <comment ref="I2" authorId="0">
      <text>
        <r>
          <rPr>
            <b/>
            <sz val="9"/>
            <rFont val="Times New Roman"/>
            <family val="1"/>
          </rPr>
          <t xml:space="preserve">* – Процент загруженности спортивных залов физкультурно-спортивной деятельностью рассчитывается по формуле:
D=N*100/C*7
D – процент загруженности спортивных залов физкультурно-спортивной деятельностью в субъекте Российской Федерации;
N – количество астрономических часов, используемых для осуществления физкультурно-спортивной деятельности в неделю; 
C – интервал загруженности спортивного зала равный 13 часам (период загруженности с 8:00 до 21:00) в соответствии с СанПин 2.4.4.3172-14 «Санитарно-эпидемиологические требования к устройству, содержанию и организации режима работы образовательных организаций дополнительного образования детей», раздел VIII, пункт 8.3.
</t>
        </r>
        <r>
          <rPr>
            <sz val="9"/>
            <rFont val="Tahoma"/>
            <family val="2"/>
          </rPr>
          <t xml:space="preserve">
</t>
        </r>
      </text>
    </comment>
    <comment ref="C7" authorId="0">
      <text>
        <r>
          <rPr>
            <b/>
            <sz val="9"/>
            <rFont val="Times New Roman"/>
            <family val="1"/>
          </rPr>
          <t>Необходимо вбить вручную</t>
        </r>
        <r>
          <rPr>
            <sz val="9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9"/>
            <rFont val="Tahoma"/>
            <family val="2"/>
          </rPr>
          <t>Необходимо вбить вручную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Дженнет</author>
  </authors>
  <commentList>
    <comment ref="C14" authorId="0">
      <text>
        <r>
          <rPr>
            <sz val="9"/>
            <rFont val="Tahoma"/>
            <family val="2"/>
          </rPr>
          <t>Если значение ячейки равно "неверно", то это значит, что разница между количеством ДЮСШ в 2019 и 2018 годах не равняется сумме:
1) ячеек C15, C16 и C18, в случае если в 2019 году ДЮСШ больше, чем в 2018 году;
2) ячеек C20, C21 и C23, в случае если в 2019 году ДЮСШ меньше чем в 2018 году.
Значение ячейки равно 0 в случае, если количество ДЮСШ в 2019 и 2018 году одинаково.</t>
        </r>
      </text>
    </comment>
    <comment ref="D14" authorId="0">
      <text>
        <r>
          <rPr>
            <sz val="9"/>
            <rFont val="Tahoma"/>
            <family val="2"/>
          </rPr>
          <t>Если значение ячейки равно "неверно", то это значит, что разница между количеством СДЮШОР в 2019 и 2018 годах не равняется сумме:
1) ячеек D15, D16 и D18, в случае если в 2019 году СДЮШОР больше, чем в 2018 году;
2) ячеек D20, D21 и D23, в случае если в 2019 году СДЮШОР меньше чем в 2018 году.
Значение ячейки равно 0 в случае, если количество СДЮШОР в 2019 и 2018 году одинаково.</t>
        </r>
      </text>
    </comment>
    <comment ref="E14" authorId="0">
      <text>
        <r>
          <rPr>
            <sz val="9"/>
            <rFont val="Tahoma"/>
            <family val="2"/>
          </rPr>
          <t>Если значение ячейки равно "неверно", то это значит, что разница между количеством ДЮКФП в 2019 и 2018 годах не равняется сумме:
1) ячеек E15, E16 и E18, в случае если в 2019 году ДЮКФП больше, чем в 2018 году;
2) ячеек E20, E21 и E23, в случае если в 2019 году ДЮКФП меньше чем в 2018 году.
Значение ячейки равно 0 в случае, если количество ДЮКФП в 2019 и 2018 году одинаково.</t>
        </r>
      </text>
    </comment>
    <comment ref="F14" authorId="0">
      <text>
        <r>
          <rPr>
            <sz val="9"/>
            <rFont val="Tahoma"/>
            <family val="2"/>
          </rPr>
          <t>Если значение ячейки равно "неверно", то это значит, что разница между количеством ДООЦ в 2019 и 2018 годах не равняется сумме:
1) ячеек F15, F16 и F18, в случае если в 2019 году ДООЦ больше, чем в 2018 году;
2) ячеек F20, F21 и F23, в случае если в 2019 году ДЮКФП меньше чем в 2018 году.
Значение ячейки равно 0 в случае, если количество ДООЦ в 2019 и 2018 году одинаково.</t>
        </r>
      </text>
    </comment>
    <comment ref="G14" authorId="0">
      <text>
        <r>
          <rPr>
            <sz val="9"/>
            <rFont val="Tahoma"/>
            <family val="2"/>
          </rPr>
          <t>Если значение ячейки равно "неверно", то это значит, что разница между количеством иных организаций в 2019 и 2018 годах не равняется сумме:
1) ячеек G15, G16 и G18, в случае если в 2019 году  иных организаций больше, чем в 2018 году;
2) ячеек G20, G21 и G23, в случае если в 2019 году  иных организаций меньше чем в 2018 году.
Значение ячейки равно 0 в случае, если количество  иных организаций в 2019 и 2018 году одинаково.</t>
        </r>
      </text>
    </comment>
  </commentList>
</comments>
</file>

<file path=xl/comments2.xml><?xml version="1.0" encoding="utf-8"?>
<comments xmlns="http://schemas.openxmlformats.org/spreadsheetml/2006/main">
  <authors>
    <author>Skrynnikov Bogdan</author>
  </authors>
  <commentList>
    <comment ref="N2" authorId="0">
      <text>
        <r>
          <rPr>
            <b/>
            <sz val="9"/>
            <rFont val="Times New Roman"/>
            <family val="1"/>
          </rPr>
          <t>КОД СУБЪЕКТА РФ</t>
        </r>
        <r>
          <rPr>
            <sz val="9"/>
            <rFont val="Tahoma"/>
            <family val="2"/>
          </rPr>
          <t xml:space="preserve">
</t>
        </r>
      </text>
    </comment>
    <comment ref="A3" authorId="0">
      <text>
        <r>
          <rPr>
            <b/>
            <sz val="9"/>
            <rFont val="Tahoma"/>
            <family val="2"/>
          </rPr>
          <t xml:space="preserve">Наименование субъекта РФ
</t>
        </r>
      </text>
    </comment>
  </commentList>
</comments>
</file>

<file path=xl/comments9.xml><?xml version="1.0" encoding="utf-8"?>
<comments xmlns="http://schemas.openxmlformats.org/spreadsheetml/2006/main">
  <authors>
    <author>shpotinva</author>
  </authors>
  <commentList>
    <comment ref="A6" authorId="0">
      <text>
        <r>
          <rPr>
            <b/>
            <sz val="9"/>
            <color indexed="10"/>
            <rFont val="Tahoma"/>
            <family val="2"/>
          </rPr>
          <t xml:space="preserve">Заполнение таблицы </t>
        </r>
        <r>
          <rPr>
            <sz val="9"/>
            <rFont val="Tahoma"/>
            <family val="2"/>
          </rPr>
          <t>осуществляется слева направо в соответствии с порядковым номером графы</t>
        </r>
      </text>
    </comment>
  </commentList>
</comments>
</file>

<file path=xl/sharedStrings.xml><?xml version="1.0" encoding="utf-8"?>
<sst xmlns="http://schemas.openxmlformats.org/spreadsheetml/2006/main" count="1608" uniqueCount="647">
  <si>
    <t>Виды спорта</t>
  </si>
  <si>
    <t>№
строки</t>
  </si>
  <si>
    <t>всего</t>
  </si>
  <si>
    <t>01</t>
  </si>
  <si>
    <t>Айкидо</t>
  </si>
  <si>
    <t>Акробатический рок-н-ролл</t>
  </si>
  <si>
    <t>Альпинизм</t>
  </si>
  <si>
    <t>Американский футбол</t>
  </si>
  <si>
    <t>Бадминтон</t>
  </si>
  <si>
    <t>Баскетбол</t>
  </si>
  <si>
    <t>Бейсбол</t>
  </si>
  <si>
    <t>Биатлон</t>
  </si>
  <si>
    <t>Бильярдный спорт</t>
  </si>
  <si>
    <t>Бобслей</t>
  </si>
  <si>
    <t>Бодибилдинг</t>
  </si>
  <si>
    <t>Бокс</t>
  </si>
  <si>
    <t>Борьба на поясах</t>
  </si>
  <si>
    <t>Боулинг</t>
  </si>
  <si>
    <t>Водное поло</t>
  </si>
  <si>
    <t>Воднолыжный спорт</t>
  </si>
  <si>
    <t>Волейбол</t>
  </si>
  <si>
    <t>Гандбол</t>
  </si>
  <si>
    <t>Го</t>
  </si>
  <si>
    <t>Гольф</t>
  </si>
  <si>
    <t>Горнолыжный спорт</t>
  </si>
  <si>
    <t>Городошный спорт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</si>
  <si>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</si>
  <si>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</si>
  <si>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</si>
  <si>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</si>
  <si>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</si>
  <si>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</si>
  <si>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</si>
  <si>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</si>
  <si>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</si>
  <si>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</si>
  <si>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</si>
  <si>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</si>
  <si>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</si>
  <si>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</si>
  <si>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</si>
  <si>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</si>
  <si>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</si>
  <si>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</si>
  <si>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</si>
  <si>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</si>
  <si>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</si>
  <si>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</si>
  <si>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</si>
  <si>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</si>
  <si>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</si>
  <si>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</si>
  <si>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</si>
  <si>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</si>
  <si>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Гребля на байдарках и каноэ</t>
  </si>
  <si>
    <t>Дартс</t>
  </si>
  <si>
    <t>Дзюдо</t>
  </si>
  <si>
    <t>Ездовой спорт</t>
  </si>
  <si>
    <t>Каратэ</t>
  </si>
  <si>
    <t>Кинологический спорт</t>
  </si>
  <si>
    <t>Киокусинкай</t>
  </si>
  <si>
    <t>Конный спорт</t>
  </si>
  <si>
    <t>Конькобежный спорт</t>
  </si>
  <si>
    <t>Легкая атлетика</t>
  </si>
  <si>
    <t>Лыжное двоеборье</t>
  </si>
  <si>
    <t>Лыжные гонки</t>
  </si>
  <si>
    <t>Настольный теннис</t>
  </si>
  <si>
    <t>Плавание</t>
  </si>
  <si>
    <t>Подводный спорт</t>
  </si>
  <si>
    <t>Полиатлон</t>
  </si>
  <si>
    <t>Прыжки в воду</t>
  </si>
  <si>
    <t>Прыжки на батуте</t>
  </si>
  <si>
    <t>Прыжки на лыжах с трамплина</t>
  </si>
  <si>
    <t>Пулевая стрельба</t>
  </si>
  <si>
    <t>Рафтинг</t>
  </si>
  <si>
    <t>Регби</t>
  </si>
  <si>
    <t>Самбо</t>
  </si>
  <si>
    <t>Санный спорт</t>
  </si>
  <si>
    <t>Северное многоборье</t>
  </si>
  <si>
    <t>Синхронное плавание</t>
  </si>
  <si>
    <t>Скалолазание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</si>
  <si>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</si>
  <si>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</si>
  <si>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</si>
  <si>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</si>
  <si>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</si>
  <si>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</si>
  <si>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</si>
  <si>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</si>
  <si>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</si>
  <si>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</si>
  <si>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</si>
  <si>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</si>
  <si>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</si>
  <si>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</si>
  <si>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</si>
  <si>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</si>
  <si>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</si>
  <si>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</si>
  <si>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</si>
  <si>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</si>
  <si>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</si>
  <si>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</si>
  <si>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</si>
  <si>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</si>
  <si>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</si>
  <si>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</si>
  <si>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</si>
  <si>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</si>
  <si>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</si>
  <si>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</si>
  <si>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</si>
  <si>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</si>
  <si>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</si>
  <si>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</si>
  <si>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67</t>
  </si>
  <si>
    <t>64</t>
  </si>
  <si>
    <t>Сноуборд</t>
  </si>
  <si>
    <t>Современное пятиборье</t>
  </si>
  <si>
    <t>Софтбол</t>
  </si>
  <si>
    <t>Спортивная акробатика</t>
  </si>
  <si>
    <t>Спортивная аэробика</t>
  </si>
  <si>
    <t>Спортивная гимнастика</t>
  </si>
  <si>
    <t>Спортивное ориентирование</t>
  </si>
  <si>
    <t>Спортивный туризм</t>
  </si>
  <si>
    <t>Стендовая стрельба</t>
  </si>
  <si>
    <t>Стрельба из лука</t>
  </si>
  <si>
    <t>Сумо</t>
  </si>
  <si>
    <t>Тайский бокс</t>
  </si>
  <si>
    <t>Танцевальный спорт</t>
  </si>
  <si>
    <t>Теннис</t>
  </si>
  <si>
    <t>Триатлон</t>
  </si>
  <si>
    <t>Тхэквондо</t>
  </si>
  <si>
    <t>Тяжелая атлетика</t>
  </si>
  <si>
    <t>Ушу</t>
  </si>
  <si>
    <t>Фехтование</t>
  </si>
  <si>
    <t>Флорбол</t>
  </si>
  <si>
    <t>Фристайл</t>
  </si>
  <si>
    <t>Футбол</t>
  </si>
  <si>
    <t>Хоккей</t>
  </si>
  <si>
    <t>Хоккей на траве</t>
  </si>
  <si>
    <t>Хоккей с мячом</t>
  </si>
  <si>
    <t>Художественная гимнастика</t>
  </si>
  <si>
    <t>Шахматы</t>
  </si>
  <si>
    <t>Шашки</t>
  </si>
  <si>
    <t>Национальные виды спорта</t>
  </si>
  <si>
    <t>65</t>
  </si>
  <si>
    <t>66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</si>
  <si>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</si>
  <si>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</si>
  <si>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</si>
  <si>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</si>
  <si>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</si>
  <si>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</si>
  <si>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</si>
  <si>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</si>
  <si>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</si>
  <si>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</si>
  <si>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</si>
  <si>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</si>
  <si>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</si>
  <si>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</si>
  <si>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</si>
  <si>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</si>
  <si>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</si>
  <si>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</si>
  <si>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</si>
  <si>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</si>
  <si>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</si>
  <si>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</si>
  <si>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</si>
  <si>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</si>
  <si>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</si>
  <si>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</si>
  <si>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</si>
  <si>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</si>
  <si>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</si>
  <si>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</si>
  <si>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</si>
  <si>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Другие виды спорта, признанные в РФ</t>
  </si>
  <si>
    <t>99</t>
  </si>
  <si>
    <t>Итого</t>
  </si>
  <si>
    <t>100</t>
  </si>
  <si>
    <t>ДЮКФП</t>
  </si>
  <si>
    <t>103</t>
  </si>
  <si>
    <t>104</t>
  </si>
  <si>
    <t>ДЮСШ</t>
  </si>
  <si>
    <t>СДЮШОР</t>
  </si>
  <si>
    <t>Гиревой спорт</t>
  </si>
  <si>
    <t>Рукопашный бой</t>
  </si>
  <si>
    <t>Кикбоксинг</t>
  </si>
  <si>
    <t>Пауэрлифтинг</t>
  </si>
  <si>
    <t>№ строки</t>
  </si>
  <si>
    <t>В том числе штатных</t>
  </si>
  <si>
    <t>квалификационную категорию</t>
  </si>
  <si>
    <t>высшее</t>
  </si>
  <si>
    <t>среднее</t>
  </si>
  <si>
    <t>высшую</t>
  </si>
  <si>
    <t>первую</t>
  </si>
  <si>
    <t>Всего</t>
  </si>
  <si>
    <t>Из них имеют:</t>
  </si>
  <si>
    <t>Директор</t>
  </si>
  <si>
    <t>Заместитель директора</t>
  </si>
  <si>
    <t>Другие</t>
  </si>
  <si>
    <t>Другие спортивные сооружения</t>
  </si>
  <si>
    <t>ДООЦ</t>
  </si>
  <si>
    <t xml:space="preserve"> ДЮСШ</t>
  </si>
  <si>
    <t>101</t>
  </si>
  <si>
    <t>102</t>
  </si>
  <si>
    <t>105</t>
  </si>
  <si>
    <t>девушки</t>
  </si>
  <si>
    <t>Заслуженный тренер России, Заслуженный учитель России</t>
  </si>
  <si>
    <t>Средний медицинский персонал</t>
  </si>
  <si>
    <t>Врач</t>
  </si>
  <si>
    <t>(с указанием причины и ведомства)</t>
  </si>
  <si>
    <t>- введено в эксплуатацию спортивных сооружений в текущем году</t>
  </si>
  <si>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</si>
  <si>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</si>
  <si>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</si>
  <si>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</si>
  <si>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Годовая</t>
  </si>
  <si>
    <t>Код
формы
по ОКУД</t>
  </si>
  <si>
    <t>Код</t>
  </si>
  <si>
    <t>отчитывающейся организации
по ОКПО</t>
  </si>
  <si>
    <t xml:space="preserve">  Почтовый адрес, индекс: </t>
  </si>
  <si>
    <t xml:space="preserve">  Ф.И.О. руководителя: </t>
  </si>
  <si>
    <t xml:space="preserve">          Email:</t>
  </si>
  <si>
    <t>ПОКАЗАТЕЛИ</t>
  </si>
  <si>
    <t>организационно - методического обеспечения физического воспитания"</t>
  </si>
  <si>
    <t xml:space="preserve"> - Федеральному государственному бюджетному учреждению "Федеральный центр </t>
  </si>
  <si>
    <t xml:space="preserve">   Субъект Российской Федерации</t>
  </si>
  <si>
    <t xml:space="preserve"> Наименование отчитывающейся организации</t>
  </si>
  <si>
    <t xml:space="preserve"> Почтовый адрес</t>
  </si>
  <si>
    <t>Должностное лицо, ответственное за предоставление статистической информации:</t>
  </si>
  <si>
    <t>Ф.И.О.   __________________________________________________________________</t>
  </si>
  <si>
    <t xml:space="preserve"> Должность:    _______________________________________________________</t>
  </si>
  <si>
    <t>Телефон:</t>
  </si>
  <si>
    <r>
      <t xml:space="preserve">            </t>
    </r>
    <r>
      <rPr>
        <i/>
        <sz val="9"/>
        <rFont val="Times New Roman"/>
        <family val="1"/>
      </rPr>
      <t xml:space="preserve"> (подпись)                                                   (дата) </t>
    </r>
  </si>
  <si>
    <t>год</t>
  </si>
  <si>
    <t xml:space="preserve"> E-mail:                                                                                  </t>
  </si>
  <si>
    <t xml:space="preserve">Иные организации дополнительного образования, имеющие спортивные секции </t>
  </si>
  <si>
    <t xml:space="preserve">юридические лица системы образования, осуществляющие деятельность </t>
  </si>
  <si>
    <t>в области физической культуры и спорта:</t>
  </si>
  <si>
    <t>Организации</t>
  </si>
  <si>
    <t>5 - 18 - летнего возраста</t>
  </si>
  <si>
    <t>Количество организаций дополнительного образования</t>
  </si>
  <si>
    <t xml:space="preserve"> Количество тренеров-преподавателей, педагогов дополнительного образования</t>
  </si>
  <si>
    <t>Должность</t>
  </si>
  <si>
    <t xml:space="preserve">  Телефон:     </t>
  </si>
  <si>
    <t>Заслуженный работник физической культуры</t>
  </si>
  <si>
    <r>
      <t>Из них</t>
    </r>
    <r>
      <rPr>
        <sz val="10"/>
        <rFont val="Times New Roman"/>
        <family val="1"/>
      </rPr>
      <t>: в сельской местности</t>
    </r>
  </si>
  <si>
    <t>уровень профессионального образования</t>
  </si>
  <si>
    <t xml:space="preserve"> - муниципальному органу управления образованем</t>
  </si>
  <si>
    <t>муниципальные органы управления образованием:</t>
  </si>
  <si>
    <t>занимается в сельской местности</t>
  </si>
  <si>
    <t>106</t>
  </si>
  <si>
    <t>в том числе в сельской местности</t>
  </si>
  <si>
    <t xml:space="preserve"> - органу исполнительной власти субъекта Российской Федерации, осуществляющему государственное управление в сфере образования</t>
  </si>
  <si>
    <t>органы исполнительной власти субъектов Российской Федерации, осуществляющие государственное управление в сфере образования:</t>
  </si>
  <si>
    <t>Раздел III. Спортсмены - разрядники</t>
  </si>
  <si>
    <t>Спортсмены-разрядники, подготовленные за отчетный год</t>
  </si>
  <si>
    <t>массовые разряды</t>
  </si>
  <si>
    <t>первый разряд</t>
  </si>
  <si>
    <t>КМС</t>
  </si>
  <si>
    <t>Отчет о совместимости для ФКиС (без защиты).xls</t>
  </si>
  <si>
    <t>Дата отчета: 19.12.2018 10:23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</si>
  <si>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</si>
  <si>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Существенная потеря функциональности</t>
  </si>
  <si>
    <t>Число экземпляров</t>
  </si>
  <si>
    <t>Версия</t>
  </si>
  <si>
    <t>Некоторые ячейки содержат условное форматирование со снятым параметром "Остановить, если истина". Более ранним версиям Excel этот параметр не известен, поэтому выполнение будет остановлено после первого истинного условия.</t>
  </si>
  <si>
    <t>Раздел 2'!C112:O112</t>
  </si>
  <si>
    <t>Excel 97–2003</t>
  </si>
  <si>
    <t>Раздел 4'!F7:F111</t>
  </si>
  <si>
    <t>Раздел 4'!C112:O112</t>
  </si>
  <si>
    <t>Раздел 5'!F7:I12</t>
  </si>
  <si>
    <t>Одна или несколько ячеек книги содержат правила проверки данных, использующие ссылки на значения, находящиеся на других листах. Такие правила проверки данных не будут сохранены.</t>
  </si>
  <si>
    <t>Раздел 3'!C7:C114</t>
  </si>
  <si>
    <t>Раздел 3'!D7:K111</t>
  </si>
  <si>
    <t>Раздел 4'!G7:I111</t>
  </si>
  <si>
    <t>Раздел 4'!D7:E111</t>
  </si>
  <si>
    <t>Раздел 4'!N7:O111</t>
  </si>
  <si>
    <t>Раздел 4'!C7:C10</t>
  </si>
  <si>
    <t>Раздел 4'!C11:C106</t>
  </si>
  <si>
    <t>Раздел 4'!K7:L111</t>
  </si>
  <si>
    <t>Раздел 5'!C7</t>
  </si>
  <si>
    <t>Раздел 5'!J7:K12</t>
  </si>
  <si>
    <t>Раздел 5'!D7:D12</t>
  </si>
  <si>
    <t>образовательные организации, осуществляющие деятельность с детьми-инвалидами и детьми с ОВЗ</t>
  </si>
  <si>
    <t xml:space="preserve"> - педагоги дополнительного образования</t>
  </si>
  <si>
    <t>Спортивные звания</t>
  </si>
  <si>
    <t>107</t>
  </si>
  <si>
    <t xml:space="preserve"> Мониторинг организаций дополнительного образования физкультурно-спортивной направленности</t>
  </si>
  <si>
    <t>Мониторинг организаций дополнительного образования физкультурно-спортивной направленности</t>
  </si>
  <si>
    <t>образовательные организации, имеющие структурное подразделение по спортивной подготовке</t>
  </si>
  <si>
    <t xml:space="preserve">Иные организации дополнительного образования, реализующие дополнительные общеобразовательные программы в области физической культуры и спорта </t>
  </si>
  <si>
    <t>2018 год</t>
  </si>
  <si>
    <t>2019 год</t>
  </si>
  <si>
    <t>Республика Башкортостан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</si>
  <si>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</si>
  <si>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</si>
  <si>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</si>
  <si>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</si>
  <si>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</si>
  <si>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</si>
  <si>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</si>
  <si>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</si>
  <si>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</si>
  <si>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</si>
  <si>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</si>
  <si>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</si>
  <si>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</si>
  <si>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</si>
  <si>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</si>
  <si>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</si>
  <si>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</si>
  <si>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</si>
  <si>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</si>
  <si>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</si>
  <si>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</si>
  <si>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</si>
  <si>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</si>
  <si>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</si>
  <si>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</si>
  <si>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</si>
  <si>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</si>
  <si>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</si>
  <si>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</si>
  <si>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</si>
  <si>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</si>
  <si>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</si>
  <si>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</si>
  <si>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</si>
  <si>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</si>
  <si>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</si>
  <si>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</si>
  <si>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</si>
  <si>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</si>
  <si>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</si>
  <si>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</si>
  <si>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</si>
  <si>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</si>
  <si>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</si>
  <si>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</si>
  <si>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</si>
  <si>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</si>
  <si>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</si>
  <si>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</si>
  <si>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</si>
  <si>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</si>
  <si>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</si>
  <si>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</si>
  <si>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</si>
  <si>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</si>
  <si>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</si>
  <si>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</si>
  <si>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</si>
  <si>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</si>
  <si>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</si>
  <si>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</si>
  <si>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</si>
  <si>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</si>
  <si>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</si>
  <si>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</si>
  <si>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</si>
  <si>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</si>
  <si>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</si>
  <si>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</si>
  <si>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</si>
  <si>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Еврейская автономная область</t>
  </si>
  <si>
    <t>Ненецкий автономный округ</t>
  </si>
  <si>
    <t>Ямало-Ненецкий автономный округ</t>
  </si>
  <si>
    <t>Чукотский автономный округ</t>
  </si>
  <si>
    <t>Республика Адыгея</t>
  </si>
  <si>
    <t xml:space="preserve">Республика Бурятия </t>
  </si>
  <si>
    <t xml:space="preserve">Республика Алтай </t>
  </si>
  <si>
    <t>Республика Северная Осетия - Алания</t>
  </si>
  <si>
    <t>Республика Татарстан</t>
  </si>
  <si>
    <t>Чувашская Республика</t>
  </si>
  <si>
    <t>Ханты-Мансийский автономный округ</t>
  </si>
  <si>
    <t>г. Севастополь</t>
  </si>
  <si>
    <t>г. Москва</t>
  </si>
  <si>
    <t>г. Санкт-Петербург</t>
  </si>
  <si>
    <t>Из них в сельской
местности</t>
  </si>
  <si>
    <t>Образовательные организации, 
осуществляющие деятельность с детьми-инвалидами и детьми с ОВЗ</t>
  </si>
  <si>
    <t>Субъект Российской Федерации</t>
  </si>
  <si>
    <t>Раздел 1. Данные об организациях дополнительного образования</t>
  </si>
  <si>
    <t>Иные организации дополнительного образования, реализующие дополнительные общеобразовательные программы в области ФК и С</t>
  </si>
  <si>
    <t>Раздел II. Численность обучающихся и занимающихся</t>
  </si>
  <si>
    <t>Обучающиеся по доп. общеразви-вающим программам (спортивно - оздоровительный этап)</t>
  </si>
  <si>
    <t>Из них:</t>
  </si>
  <si>
    <t>Занимающиеся в структурном подразделении по спортивной подготовке на этапах спортивной подготовки (по ФССП)</t>
  </si>
  <si>
    <t>обучающиеся на платной основе</t>
  </si>
  <si>
    <t>дети из многодетных и малообеспеченных семей</t>
  </si>
  <si>
    <t>дети с единственным родителем</t>
  </si>
  <si>
    <t>дети-сироты</t>
  </si>
  <si>
    <t>дети с ОВЗ</t>
  </si>
  <si>
    <t>дети-инвалиды</t>
  </si>
  <si>
    <t>этап начальной подготовки</t>
  </si>
  <si>
    <t>этап совершенствования спортивного мастерства</t>
  </si>
  <si>
    <t>тренировочный этап (этап спортивной специализации)</t>
  </si>
  <si>
    <t>этап высшего спортивного мастерства</t>
  </si>
  <si>
    <t>Всего (по ФССП)</t>
  </si>
  <si>
    <t>занимающиеся на платной основе</t>
  </si>
  <si>
    <t>Всего обучающихся и занимающихся</t>
  </si>
  <si>
    <t>на платной основе</t>
  </si>
  <si>
    <t>Из числа занимающихся (гр. 8 раздел.2) - спортсменов-разрядников</t>
  </si>
  <si>
    <r>
      <t>из них занимается в</t>
    </r>
    <r>
      <rPr>
        <b/>
        <sz val="11"/>
        <rFont val="Times New Roman"/>
        <family val="1"/>
      </rPr>
      <t xml:space="preserve"> сельской местности</t>
    </r>
  </si>
  <si>
    <r>
      <t xml:space="preserve">из </t>
    </r>
    <r>
      <rPr>
        <b/>
        <sz val="11"/>
        <rFont val="Times New Roman"/>
        <family val="1"/>
      </rPr>
      <t>графы 3 детей-</t>
    </r>
    <r>
      <rPr>
        <sz val="11"/>
        <rFont val="Times New Roman"/>
        <family val="1"/>
      </rPr>
      <t>инвалидов</t>
    </r>
  </si>
  <si>
    <r>
      <t xml:space="preserve">из них занимается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в </t>
    </r>
    <r>
      <rPr>
        <b/>
        <sz val="11"/>
        <rFont val="Times New Roman"/>
        <family val="1"/>
      </rPr>
      <t>сельской местности</t>
    </r>
  </si>
  <si>
    <r>
      <t xml:space="preserve">из </t>
    </r>
    <r>
      <rPr>
        <b/>
        <sz val="11"/>
        <rFont val="Times New Roman"/>
        <family val="1"/>
      </rPr>
      <t xml:space="preserve">графы 10 </t>
    </r>
    <r>
      <rPr>
        <sz val="11"/>
        <rFont val="Times New Roman"/>
        <family val="1"/>
      </rPr>
      <t>инвалидов</t>
    </r>
  </si>
  <si>
    <t>Спортсмены - члены сборных команд</t>
  </si>
  <si>
    <t>муниципального образования</t>
  </si>
  <si>
    <t>субъекта РФ</t>
  </si>
  <si>
    <t>Российской Федерации</t>
  </si>
  <si>
    <t>Образовательные организации по видам спорта (ед):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</si>
  <si>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</si>
  <si>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</si>
  <si>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</si>
  <si>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</si>
  <si>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</si>
  <si>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</si>
  <si>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</si>
  <si>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</si>
  <si>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</si>
  <si>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</si>
  <si>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</si>
  <si>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</si>
  <si>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</si>
  <si>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</si>
  <si>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</si>
  <si>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</si>
  <si>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</si>
  <si>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</si>
  <si>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</si>
  <si>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</si>
  <si>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</si>
  <si>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</si>
  <si>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</si>
  <si>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</si>
  <si>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Авиамодельный спорт</t>
  </si>
  <si>
    <t>Автомобильный спорт</t>
  </si>
  <si>
    <t>Армрестлинг</t>
  </si>
  <si>
    <t>Боулспорт</t>
  </si>
  <si>
    <t>Велосипедный спорт</t>
  </si>
  <si>
    <t>Вертолетный спорт</t>
  </si>
  <si>
    <t>Водно-моторный спорт</t>
  </si>
  <si>
    <t>Воздухоплавательный спорт</t>
  </si>
  <si>
    <t>Восточное боевое единоборство</t>
  </si>
  <si>
    <t>Всестилевое каратэ</t>
  </si>
  <si>
    <t>Гребной слалом</t>
  </si>
  <si>
    <t>Гребной спорт</t>
  </si>
  <si>
    <t>Джиу-джитсу</t>
  </si>
  <si>
    <t>Капоэйра</t>
  </si>
  <si>
    <t>Кендо</t>
  </si>
  <si>
    <t>Кёрлинг</t>
  </si>
  <si>
    <t>Компьютерный спорт</t>
  </si>
  <si>
    <t>Корэш</t>
  </si>
  <si>
    <t>Кудо</t>
  </si>
  <si>
    <t>Лапта</t>
  </si>
  <si>
    <t>Морское многоборье</t>
  </si>
  <si>
    <t>Мотоциклетный спорт</t>
  </si>
  <si>
    <t>Парашютный спорт</t>
  </si>
  <si>
    <t>Перетягивание каната</t>
  </si>
  <si>
    <t>Планерный спорт</t>
  </si>
  <si>
    <t>Практическая стрельба</t>
  </si>
  <si>
    <t>Пэйнтбол</t>
  </si>
  <si>
    <t xml:space="preserve">Радиоспорт </t>
  </si>
  <si>
    <t>Роллер спорт</t>
  </si>
  <si>
    <t>Рыболовный спорт</t>
  </si>
  <si>
    <t>Сават</t>
  </si>
  <si>
    <t>Самолетный спорт</t>
  </si>
  <si>
    <t>Серфинг</t>
  </si>
  <si>
    <t>Сквош</t>
  </si>
  <si>
    <t>Скейтбординг</t>
  </si>
  <si>
    <t>Смешанное боевое единоборство (ММА)</t>
  </si>
  <si>
    <t>Спорт сверхлегкой авиации</t>
  </si>
  <si>
    <t>Спортивная борьба</t>
  </si>
  <si>
    <t>Спортивно-прикладное собаководство</t>
  </si>
  <si>
    <t>Спорт глухих</t>
  </si>
  <si>
    <t>Спорт лиц с интеллектуальными нарушениями</t>
  </si>
  <si>
    <t>Спорт лиц с поражением ОДА</t>
  </si>
  <si>
    <t>Спорт слепых</t>
  </si>
  <si>
    <t>Спортивный бридж</t>
  </si>
  <si>
    <t>Стрельба из арбалета</t>
  </si>
  <si>
    <t>Судомодельный спорт</t>
  </si>
  <si>
    <t>Тхэквондо ИТФ</t>
  </si>
  <si>
    <t>Универсальный бой</t>
  </si>
  <si>
    <t xml:space="preserve">Фигурное катание на коньках </t>
  </si>
  <si>
    <t>Фитнес-аэробика</t>
  </si>
  <si>
    <t>Функциональное многоборье</t>
  </si>
  <si>
    <t>Футбол лиц с заболеванием ЦП</t>
  </si>
  <si>
    <t>Чир спорт</t>
  </si>
  <si>
    <t xml:space="preserve">Эстетическая гимнастика </t>
  </si>
  <si>
    <t>132</t>
  </si>
  <si>
    <t>133</t>
  </si>
  <si>
    <t>134</t>
  </si>
  <si>
    <t>135</t>
  </si>
  <si>
    <t>136</t>
  </si>
  <si>
    <t>137</t>
  </si>
  <si>
    <t>138</t>
  </si>
  <si>
    <t>Военно-прикладные и служебно-прикладные виды спорта</t>
  </si>
  <si>
    <t>Проверка ст. 144-149(скрыть)</t>
  </si>
  <si>
    <t xml:space="preserve">Всего </t>
  </si>
  <si>
    <t>Лист3</t>
  </si>
  <si>
    <t>до 15 марта 2020 года</t>
  </si>
  <si>
    <t>КОД СУБЪЕКТА РОССИЙСКОЙ ФЕДЕРАЦИИ</t>
  </si>
  <si>
    <t xml:space="preserve">Старший методист </t>
  </si>
  <si>
    <t>Методист</t>
  </si>
  <si>
    <t>Тренер-преподаватель</t>
  </si>
  <si>
    <t>Педагог дополнительного образования</t>
  </si>
  <si>
    <t>Педагог-организатор</t>
  </si>
  <si>
    <t>Раздел V. Кадровый состав</t>
  </si>
  <si>
    <t>Кроме того, численность внешних совместителей, человек</t>
  </si>
  <si>
    <t>Объекты спортивной инфраструктуры</t>
  </si>
  <si>
    <r>
      <t xml:space="preserve">из общего числа (гр. </t>
    </r>
    <r>
      <rPr>
        <b/>
        <sz val="10"/>
        <rFont val="Times New Roman"/>
        <family val="1"/>
      </rPr>
      <t>5</t>
    </r>
    <r>
      <rPr>
        <sz val="10"/>
        <rFont val="Times New Roman"/>
        <family val="1"/>
      </rPr>
      <t xml:space="preserve">) объектов спортивной инфраструктуры : </t>
    </r>
  </si>
  <si>
    <r>
      <t>из числа объектов спортивной инфраструктуры, расположенных в сельской местности (гр.</t>
    </r>
    <r>
      <rPr>
        <b/>
        <sz val="10"/>
        <rFont val="Times New Roman"/>
        <family val="1"/>
      </rPr>
      <t xml:space="preserve"> 6</t>
    </r>
    <r>
      <rPr>
        <sz val="10"/>
        <rFont val="Times New Roman"/>
        <family val="1"/>
      </rPr>
      <t xml:space="preserve">): </t>
    </r>
  </si>
  <si>
    <t>Из них в сельской местности</t>
  </si>
  <si>
    <t>Требуют ремонта</t>
  </si>
  <si>
    <t>В аварийном состоянии</t>
  </si>
  <si>
    <t>Строящиеся объекты</t>
  </si>
  <si>
    <t>СПОРТИВНЫЕ ЗАЛЫ</t>
  </si>
  <si>
    <t>Зал 42 х 24 м и более</t>
  </si>
  <si>
    <t>Зал 36 х18 м</t>
  </si>
  <si>
    <t>Зал 30 х 15 м</t>
  </si>
  <si>
    <t>Зал 30 х 18 м</t>
  </si>
  <si>
    <t>Зал 24 х 12 м</t>
  </si>
  <si>
    <t>Зал 18 х 9 м</t>
  </si>
  <si>
    <t>Зал нестандартный</t>
  </si>
  <si>
    <t>Приспособленное под зал помещение</t>
  </si>
  <si>
    <t>СПОРТИВНЫЕ ЗАЛЫ (тренажерный, фитнес, АФК)</t>
  </si>
  <si>
    <t>Тренажерный зал</t>
  </si>
  <si>
    <t>Зал для фитнеса</t>
  </si>
  <si>
    <t>Зал для адаптивной физической культуры (АФК)</t>
  </si>
  <si>
    <t>СТРЕЛКОВЫЕ ТИРЫ</t>
  </si>
  <si>
    <t>Тир стандартный, для пулевой (пневматической) стрельбы</t>
  </si>
  <si>
    <t>Места, оборудованные для стрельбы</t>
  </si>
  <si>
    <t>ОТКРЫТЫЕ ПЛОСКОСТНЫЕ СПОРТИВНЫЕ СООРУЖЕНИЯ</t>
  </si>
  <si>
    <t>Футбольное поле</t>
  </si>
  <si>
    <t>Универсальная спортивная площадка</t>
  </si>
  <si>
    <t>Баскетбольная площадка</t>
  </si>
  <si>
    <t>Волейбольная площадка</t>
  </si>
  <si>
    <t>Площадка для подвижных игр</t>
  </si>
  <si>
    <t>Хоккейная или ледовая площадка</t>
  </si>
  <si>
    <t>Тренажерная площадка</t>
  </si>
  <si>
    <t>Спортивно-развивающая площадка</t>
  </si>
  <si>
    <t>СПОРТИВНЫЕ ОБЪЕКТЫ</t>
  </si>
  <si>
    <t>Иные спортивные площадки (для лапты, регби, городков и т.п.)</t>
  </si>
  <si>
    <t>Гимнастический городок</t>
  </si>
  <si>
    <t>Полоса препятствий</t>
  </si>
  <si>
    <t>ОБЪЕКТЫ ЛЫЖНОЙ ПОДГОТОВКИ</t>
  </si>
  <si>
    <t>Лыжная трасса</t>
  </si>
  <si>
    <t>Учебная лыжня</t>
  </si>
  <si>
    <t>Лыжная база</t>
  </si>
  <si>
    <t>СТАДИОНЫ</t>
  </si>
  <si>
    <t>Стадион с трибунами</t>
  </si>
  <si>
    <t>Стадион без трибун</t>
  </si>
  <si>
    <t>БЕГОВЫЕ ДОРОЖКИ</t>
  </si>
  <si>
    <t>Прямая беговая дорожка</t>
  </si>
  <si>
    <t>Круговая беговая дорожка</t>
  </si>
  <si>
    <t>ЛЕГКОАТЛЕТИЧЕСКИЕ СЕКТОРЫ</t>
  </si>
  <si>
    <t>Сектор для прыжков в длину</t>
  </si>
  <si>
    <t>Сектор для метания</t>
  </si>
  <si>
    <t>ПЛАВАТЕЛЬНЫЕ БАССЕЙНЫ</t>
  </si>
  <si>
    <t>Ванны 50-метровые</t>
  </si>
  <si>
    <t>Ванны 25-метровые</t>
  </si>
  <si>
    <t>Ванны иных размеров</t>
  </si>
  <si>
    <t>Бассейны, имеющие ванну для прыжков в воду</t>
  </si>
  <si>
    <t>СПОРТИВНЫЕ ОБЪЕКТЫ (другие)</t>
  </si>
  <si>
    <t>Всего (юр. лиц)</t>
  </si>
  <si>
    <t>Количество заключённых договоров безвозмездного пользования, сотрудничества и иных</t>
  </si>
  <si>
    <t>Количество договоров о предоставлении спортивной инфраструктуры на платной основе</t>
  </si>
  <si>
    <t>Физкультурно-оздоровительным клубам по месту жительства</t>
  </si>
  <si>
    <t>Иным организованным группам населения</t>
  </si>
  <si>
    <t>Из них в городских поселениях</t>
  </si>
  <si>
    <t xml:space="preserve">Количество занимающихся на объектах спортивной инфраструктуры образовательных организаций из числа организованных групп населения, в рамках совместного использования спортивной инфраструктуры </t>
  </si>
  <si>
    <t>Количество образовательных организаций (юр. лиц), использующих спортивную инфраструктуру, не находящуюся на балансе образовательной организации</t>
  </si>
  <si>
    <t>Образовательные организации, предоставляющие свою спортивную инфраструктуру организованным группам населения и организациям</t>
  </si>
  <si>
    <t>Тренер (в структурных подразделениях по спортивной подготовке)</t>
  </si>
  <si>
    <t>Количество организаций (юр. лиц), имеющих на балансе объекты спортивной инфраструктуры</t>
  </si>
  <si>
    <t>Общеобразовательным организациям</t>
  </si>
  <si>
    <t xml:space="preserve">Физкультурно-спортивным организациям </t>
  </si>
  <si>
    <t>Использование спортивной инфраструктуры, не находящейся на балансе образовательной организации</t>
  </si>
  <si>
    <t>Общеобразовательных организаций</t>
  </si>
  <si>
    <t xml:space="preserve">Физкультурно-спортивных организаций </t>
  </si>
  <si>
    <t>Иных организаций</t>
  </si>
  <si>
    <t>Из общего числа (гр. 5) использование объектов спортивной инфраструктуры</t>
  </si>
  <si>
    <t>Из общего числа (гр. 12) предоставляют объекты спортивной инфраструктуры:</t>
  </si>
  <si>
    <t>Количество объектов спортивной инфраструктуры, находящиеся на балансе организаций</t>
  </si>
  <si>
    <t xml:space="preserve">Количество обучающихся образовательных организаций, занимающихся на объектах спортивной инфраструктуры, не находящихся на балансе образовательной организации, в рамках совместного использования спортивной инфраструктуры </t>
  </si>
  <si>
    <t xml:space="preserve"> - Директора, заместители директоров</t>
  </si>
  <si>
    <t xml:space="preserve"> - Методисты (в том числе старшие)</t>
  </si>
  <si>
    <t xml:space="preserve"> - тренеры-преподаватели</t>
  </si>
  <si>
    <t>отрослевое звания</t>
  </si>
  <si>
    <t>Раздел I. Данные об организациях дополнительного образования</t>
  </si>
  <si>
    <t xml:space="preserve">Раздел VI. Сведения о наличии и состоянии объектов спортивной инфраструктуры образовательных организаций  </t>
  </si>
  <si>
    <t>Раздел VII. Совместное использование спортивной инфраструктуры</t>
  </si>
  <si>
    <t>1. Количество в 2019 году</t>
  </si>
  <si>
    <t>2. Количество в 2018 году</t>
  </si>
  <si>
    <t>3. Вновь открыто</t>
  </si>
  <si>
    <t>4. Введено в результате реорганизовации</t>
  </si>
  <si>
    <t>5. Передано из других ведомств в 2019 году</t>
  </si>
  <si>
    <t>6. Закрыто в 2019 году</t>
  </si>
  <si>
    <t>7. Выбыло в результате реорганизации в 2019 году</t>
  </si>
  <si>
    <t xml:space="preserve">8. Передано в другие ведомства в 2019 году </t>
  </si>
  <si>
    <t>9. Ведется строительство спортивных сооружений:</t>
  </si>
  <si>
    <t>10. Спортивно - оздоровительная работа:                                                           - количество обучающихся, отдохнувших в спортивных лагерях</t>
  </si>
  <si>
    <t>11. Тренеры-преподаватели, осуществляющие деятельность с детьми-инвалидами и детьми с ОВЗ</t>
  </si>
  <si>
    <t>12. Педагоги дополнительного образования, осуществляющие деятельность с детьми-инвалидами и детьми с ОВЗ</t>
  </si>
  <si>
    <t>13. Количество специалистов, прошедших профессиональную переподготовку или обучение на курсах повышения квалификации в текущем году:</t>
  </si>
  <si>
    <t>14. Потребность в прохождении профессиональной переподготовки или обучения на курсах повышения квалификации в ближайшие три года:</t>
  </si>
  <si>
    <t>Проверка</t>
  </si>
  <si>
    <r>
      <t xml:space="preserve">тренеров-преподавателей из </t>
    </r>
    <r>
      <rPr>
        <b/>
        <sz val="10"/>
        <rFont val="Times New Roman"/>
        <family val="1"/>
      </rPr>
      <t>графы 3:</t>
    </r>
  </si>
  <si>
    <r>
      <t xml:space="preserve"> педагогов дополнительного образования из </t>
    </r>
    <r>
      <rPr>
        <b/>
        <sz val="10"/>
        <rFont val="Times New Roman"/>
        <family val="1"/>
      </rPr>
      <t>графы 3:</t>
    </r>
  </si>
  <si>
    <t xml:space="preserve">в том числе в сельской местности  </t>
  </si>
  <si>
    <r>
      <t xml:space="preserve">тренеров-преподавателей в сельской местности из </t>
    </r>
    <r>
      <rPr>
        <b/>
        <sz val="10"/>
        <rFont val="Times New Roman"/>
        <family val="1"/>
      </rPr>
      <t>графы 4:</t>
    </r>
  </si>
  <si>
    <r>
      <t xml:space="preserve"> педагогов дополнительного образования в сельской местности из </t>
    </r>
    <r>
      <rPr>
        <b/>
        <sz val="10"/>
        <rFont val="Times New Roman"/>
        <family val="1"/>
      </rPr>
      <t>графы 4:</t>
    </r>
  </si>
  <si>
    <t>Проверка ст.150-151 (скрыть)</t>
  </si>
  <si>
    <t xml:space="preserve">Обучающиеся по дополнительным предпрофессиональным программам </t>
  </si>
  <si>
    <t>Раздел IV. Педагогический состав</t>
  </si>
  <si>
    <t>Количество объектов спортивной инфраструктуры, арендуемых</t>
  </si>
  <si>
    <r>
      <t xml:space="preserve">Сведения о загруженности спортивных залов  (гр. 5) организаций дополнительного образования физкультурно-спортивной направленности*   </t>
    </r>
    <r>
      <rPr>
        <b/>
        <sz val="10"/>
        <color indexed="8"/>
        <rFont val="Times New Roman"/>
        <family val="1"/>
      </rPr>
      <t>(%)</t>
    </r>
  </si>
  <si>
    <r>
      <t xml:space="preserve">Из них </t>
    </r>
    <r>
      <rPr>
        <b/>
        <sz val="10"/>
        <rFont val="Times New Roman"/>
        <family val="1"/>
      </rPr>
      <t>графа(19)</t>
    </r>
    <r>
      <rPr>
        <sz val="10"/>
        <rFont val="Times New Roman"/>
        <family val="1"/>
      </rPr>
      <t>:</t>
    </r>
  </si>
  <si>
    <t>до 20 февраля 2020 года</t>
  </si>
  <si>
    <t>до 1 марта 2020 года</t>
  </si>
  <si>
    <t>Сводные сведения об учреждениях дополнительного образования физкультурно-спортивной направленности</t>
  </si>
  <si>
    <t>(детско-юношеские спортивные школы, специализированные детско-юношеские школы олимпийского резерва,,</t>
  </si>
  <si>
    <t>детско-юношеские клубы физической подготовки, детские оздоровительно-образовательные центры) и</t>
  </si>
  <si>
    <r>
      <t xml:space="preserve">и организациях дополнительного образования, реализующих дополнительные общеобразовательные программы в области физической культуры и спорта (дома творчества, центры дополнительного образования и др.), по состоянию на </t>
    </r>
    <r>
      <rPr>
        <b/>
        <sz val="10"/>
        <rFont val="Times New Roman"/>
        <family val="1"/>
      </rPr>
      <t>31 декабря 2019 г</t>
    </r>
    <r>
      <rPr>
        <sz val="10"/>
        <rFont val="Times New Roman"/>
        <family val="1"/>
      </rPr>
      <t>.</t>
    </r>
  </si>
  <si>
    <t>ВСЕГО организаций</t>
  </si>
  <si>
    <r>
      <t xml:space="preserve">тренеров-преподавателей из </t>
    </r>
    <r>
      <rPr>
        <b/>
        <sz val="10"/>
        <rFont val="Times New Roman"/>
        <family val="1"/>
      </rPr>
      <t>графы 9:</t>
    </r>
  </si>
  <si>
    <r>
      <t xml:space="preserve"> педагогов дополнительного образования  из </t>
    </r>
    <r>
      <rPr>
        <b/>
        <sz val="10"/>
        <rFont val="Times New Roman"/>
        <family val="1"/>
      </rPr>
      <t>графы 9:</t>
    </r>
  </si>
  <si>
    <r>
      <t xml:space="preserve">тренеров-преподавателей в сельской местности из </t>
    </r>
    <r>
      <rPr>
        <b/>
        <sz val="10"/>
        <rFont val="Times New Roman"/>
        <family val="1"/>
      </rPr>
      <t>графы 10:</t>
    </r>
  </si>
  <si>
    <r>
      <t xml:space="preserve"> педагогов дополнительного образования в сельской местности  из </t>
    </r>
    <r>
      <rPr>
        <b/>
        <sz val="10"/>
        <rFont val="Times New Roman"/>
        <family val="1"/>
      </rPr>
      <t>графы 10:</t>
    </r>
  </si>
  <si>
    <t>Количество объектов спортивной инфраструктуры, находящиеся на балансе организаций, оборудованных для использования обучающимися с ОВЗ и детей-инвалидов</t>
  </si>
  <si>
    <t>Раздел VIII. Дополнительная информация к сводным сведениям об организациях дополнительного образования физкультурно-спортивной направленности и иным организациям дополнительного образования, реализующим дополнительные общеобразовательные программы в области физической культуры и спорта, за 2019 год</t>
  </si>
  <si>
    <r>
      <t>Из них</t>
    </r>
    <r>
      <rPr>
        <b/>
        <sz val="10"/>
        <rFont val="Times New Roman"/>
        <family val="1"/>
      </rPr>
      <t xml:space="preserve"> графа(39):</t>
    </r>
  </si>
  <si>
    <r>
      <t xml:space="preserve">Из них </t>
    </r>
    <r>
      <rPr>
        <b/>
        <sz val="10"/>
        <rFont val="Times New Roman"/>
        <family val="1"/>
      </rPr>
      <t>графа(29):</t>
    </r>
  </si>
  <si>
    <t>0609404</t>
  </si>
  <si>
    <t>2107759</t>
  </si>
  <si>
    <t>652050, Кемеровская область, г.Юрга, ул.Машиностоителей, д.35</t>
  </si>
  <si>
    <t>начальник</t>
  </si>
  <si>
    <t>Гуньчихина Юлия Сергеевна</t>
  </si>
  <si>
    <t>марта</t>
  </si>
  <si>
    <t>uorurg@mail.ru</t>
  </si>
  <si>
    <t>(384-51) 4-18-39</t>
  </si>
  <si>
    <t>Управление образования администрации Юргинского муниципального округа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</si>
</sst>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</numFmts>
  <fonts count="8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sz val="11"/>
      <color indexed="8"/>
      <name val="Times New Roman"/>
      <family val="1"/>
    </font>
    <font>
      <b/>
      <sz val="12"/>
      <color indexed="30"/>
      <name val="Tahoma"/>
      <family val="2"/>
    </font>
    <font>
      <b/>
      <sz val="9"/>
      <name val="Times New Roman"/>
      <family val="1"/>
    </font>
    <font>
      <i/>
      <sz val="9"/>
      <name val="Times New Roman"/>
      <family val="1"/>
    </font>
    <font>
      <b/>
      <u val="single"/>
      <sz val="10"/>
      <name val="Times New Roman"/>
      <family val="1"/>
    </font>
    <font>
      <b/>
      <sz val="8"/>
      <color indexed="10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b/>
      <sz val="9"/>
      <color indexed="10"/>
      <name val="Tahoma"/>
      <family val="2"/>
    </font>
    <font>
      <sz val="10"/>
      <color indexed="8"/>
      <name val="Times New Roman"/>
      <family val="1"/>
    </font>
    <font>
      <b/>
      <sz val="10"/>
      <color indexed="10"/>
      <name val="Arial Cyr"/>
      <family val="0"/>
    </font>
    <font>
      <u val="single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color indexed="8"/>
      <name val="Arial"/>
      <family val="2"/>
    </font>
    <font>
      <b/>
      <sz val="9"/>
      <name val="Tahoma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0"/>
      <color indexed="10"/>
      <name val="Arial Cyr"/>
      <family val="0"/>
    </font>
    <font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Arial Cyr"/>
      <family val="0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Arial Cyr"/>
      <family val="0"/>
    </font>
    <font>
      <sz val="9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Arial Cyr"/>
      <family val="0"/>
    </font>
    <font>
      <b/>
      <sz val="8"/>
      <name val="Arial Cyr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gray0625">
        <bgColor theme="0" tint="-0.24997000396251678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0625">
        <bgColor theme="0" tint="-0.24993999302387238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6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8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59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wrapText="1"/>
    </xf>
    <xf numFmtId="0" fontId="2" fillId="0" borderId="10" xfId="0" applyNumberFormat="1" applyFont="1" applyBorder="1" applyAlignment="1">
      <alignment horizontal="left" wrapText="1"/>
    </xf>
    <xf numFmtId="0" fontId="0" fillId="32" borderId="0" xfId="0" applyFill="1" applyBorder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center"/>
    </xf>
    <xf numFmtId="0" fontId="1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3" fontId="2" fillId="0" borderId="12" xfId="0" applyNumberFormat="1" applyFont="1" applyBorder="1" applyAlignment="1" applyProtection="1">
      <alignment horizontal="center" vertical="center"/>
      <protection locked="0"/>
    </xf>
    <xf numFmtId="3" fontId="2" fillId="0" borderId="14" xfId="0" applyNumberFormat="1" applyFont="1" applyBorder="1" applyAlignment="1" applyProtection="1">
      <alignment horizontal="center" vertical="center"/>
      <protection locked="0"/>
    </xf>
    <xf numFmtId="0" fontId="10" fillId="33" borderId="12" xfId="0" applyFont="1" applyFill="1" applyBorder="1" applyAlignment="1">
      <alignment vertical="top" wrapText="1"/>
    </xf>
    <xf numFmtId="0" fontId="10" fillId="33" borderId="15" xfId="0" applyFont="1" applyFill="1" applyBorder="1" applyAlignment="1">
      <alignment vertical="top" wrapText="1"/>
    </xf>
    <xf numFmtId="0" fontId="10" fillId="33" borderId="16" xfId="0" applyFont="1" applyFill="1" applyBorder="1" applyAlignment="1">
      <alignment vertical="top" wrapText="1"/>
    </xf>
    <xf numFmtId="0" fontId="10" fillId="33" borderId="17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vertical="center" wrapText="1"/>
    </xf>
    <xf numFmtId="0" fontId="10" fillId="33" borderId="10" xfId="0" applyFont="1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 horizontal="left"/>
      <protection locked="0"/>
    </xf>
    <xf numFmtId="0" fontId="0" fillId="33" borderId="0" xfId="0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3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wrapText="1"/>
    </xf>
    <xf numFmtId="49" fontId="2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wrapText="1"/>
    </xf>
    <xf numFmtId="49" fontId="2" fillId="0" borderId="19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3" fontId="2" fillId="0" borderId="13" xfId="0" applyNumberFormat="1" applyFont="1" applyBorder="1" applyAlignment="1" applyProtection="1">
      <alignment horizontal="center" vertical="center" wrapText="1"/>
      <protection locked="0"/>
    </xf>
    <xf numFmtId="0" fontId="10" fillId="33" borderId="16" xfId="0" applyFont="1" applyFill="1" applyBorder="1" applyAlignment="1" applyProtection="1">
      <alignment/>
      <protection/>
    </xf>
    <xf numFmtId="0" fontId="10" fillId="33" borderId="16" xfId="0" applyFont="1" applyFill="1" applyBorder="1" applyAlignment="1" applyProtection="1">
      <alignment horizontal="left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top" wrapText="1"/>
    </xf>
    <xf numFmtId="49" fontId="2" fillId="0" borderId="19" xfId="0" applyNumberFormat="1" applyFont="1" applyFill="1" applyBorder="1" applyAlignment="1">
      <alignment horizontal="center" vertical="center"/>
    </xf>
    <xf numFmtId="0" fontId="10" fillId="33" borderId="16" xfId="0" applyFont="1" applyFill="1" applyBorder="1" applyAlignment="1" applyProtection="1">
      <alignment horizontal="left" vertical="center"/>
      <protection locked="0"/>
    </xf>
    <xf numFmtId="0" fontId="10" fillId="33" borderId="0" xfId="0" applyFont="1" applyFill="1" applyBorder="1" applyAlignment="1" applyProtection="1">
      <alignment horizontal="left" vertical="center"/>
      <protection locked="0"/>
    </xf>
    <xf numFmtId="0" fontId="0" fillId="33" borderId="0" xfId="0" applyFill="1" applyBorder="1" applyAlignment="1" applyProtection="1">
      <alignment horizontal="left" vertic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6" xfId="0" applyFont="1" applyBorder="1" applyAlignment="1">
      <alignment horizontal="left"/>
    </xf>
    <xf numFmtId="49" fontId="2" fillId="0" borderId="16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top"/>
    </xf>
    <xf numFmtId="49" fontId="2" fillId="0" borderId="19" xfId="0" applyNumberFormat="1" applyFont="1" applyBorder="1" applyAlignment="1">
      <alignment horizontal="left" vertical="top"/>
    </xf>
    <xf numFmtId="49" fontId="2" fillId="0" borderId="23" xfId="0" applyNumberFormat="1" applyFont="1" applyBorder="1" applyAlignment="1">
      <alignment horizontal="right"/>
    </xf>
    <xf numFmtId="0" fontId="2" fillId="0" borderId="23" xfId="0" applyNumberFormat="1" applyFont="1" applyBorder="1" applyAlignment="1">
      <alignment horizontal="left"/>
    </xf>
    <xf numFmtId="0" fontId="2" fillId="0" borderId="23" xfId="0" applyNumberFormat="1" applyFont="1" applyBorder="1" applyAlignment="1">
      <alignment horizontal="left" wrapText="1"/>
    </xf>
    <xf numFmtId="0" fontId="2" fillId="0" borderId="24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17" fillId="0" borderId="20" xfId="0" applyFont="1" applyBorder="1" applyAlignment="1">
      <alignment horizontal="center"/>
    </xf>
    <xf numFmtId="0" fontId="2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1" fillId="33" borderId="0" xfId="0" applyFont="1" applyFill="1" applyBorder="1" applyAlignment="1">
      <alignment wrapText="1"/>
    </xf>
    <xf numFmtId="49" fontId="2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2" fillId="33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vertical="center" wrapText="1"/>
    </xf>
    <xf numFmtId="0" fontId="10" fillId="33" borderId="13" xfId="0" applyFont="1" applyFill="1" applyBorder="1" applyAlignment="1">
      <alignment vertical="top" wrapText="1"/>
    </xf>
    <xf numFmtId="0" fontId="13" fillId="33" borderId="25" xfId="0" applyFont="1" applyFill="1" applyBorder="1" applyAlignment="1">
      <alignment horizontal="center" vertical="center"/>
    </xf>
    <xf numFmtId="0" fontId="15" fillId="33" borderId="25" xfId="0" applyFont="1" applyFill="1" applyBorder="1" applyAlignment="1">
      <alignment horizontal="center" vertical="center"/>
    </xf>
    <xf numFmtId="0" fontId="15" fillId="33" borderId="25" xfId="0" applyFont="1" applyFill="1" applyBorder="1" applyAlignment="1">
      <alignment horizontal="center" vertical="center" wrapText="1"/>
    </xf>
    <xf numFmtId="0" fontId="0" fillId="33" borderId="26" xfId="0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0" fontId="0" fillId="33" borderId="28" xfId="0" applyFill="1" applyBorder="1" applyAlignment="1" applyProtection="1">
      <alignment/>
      <protection locked="0"/>
    </xf>
    <xf numFmtId="0" fontId="10" fillId="33" borderId="14" xfId="0" applyFont="1" applyFill="1" applyBorder="1" applyAlignment="1">
      <alignment wrapText="1"/>
    </xf>
    <xf numFmtId="0" fontId="25" fillId="33" borderId="0" xfId="0" applyFont="1" applyFill="1" applyBorder="1" applyAlignment="1">
      <alignment/>
    </xf>
    <xf numFmtId="3" fontId="2" fillId="32" borderId="13" xfId="0" applyNumberFormat="1" applyFont="1" applyFill="1" applyBorder="1" applyAlignment="1" applyProtection="1">
      <alignment horizontal="center" vertical="center" wrapText="1"/>
      <protection locked="0"/>
    </xf>
    <xf numFmtId="3" fontId="2" fillId="32" borderId="14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8" xfId="0" applyFont="1" applyFill="1" applyBorder="1" applyAlignment="1">
      <alignment horizontal="left" wrapText="1"/>
    </xf>
    <xf numFmtId="0" fontId="2" fillId="0" borderId="29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49" fontId="2" fillId="0" borderId="12" xfId="0" applyNumberFormat="1" applyFont="1" applyFill="1" applyBorder="1" applyAlignment="1">
      <alignment horizontal="center" vertical="center"/>
    </xf>
    <xf numFmtId="0" fontId="10" fillId="34" borderId="0" xfId="0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0" fontId="0" fillId="0" borderId="31" xfId="0" applyNumberFormat="1" applyBorder="1" applyAlignment="1">
      <alignment vertical="top" wrapText="1"/>
    </xf>
    <xf numFmtId="0" fontId="0" fillId="0" borderId="32" xfId="0" applyNumberFormat="1" applyBorder="1" applyAlignment="1">
      <alignment vertical="top" wrapText="1"/>
    </xf>
    <xf numFmtId="0" fontId="0" fillId="0" borderId="33" xfId="0" applyNumberFormat="1" applyBorder="1" applyAlignment="1">
      <alignment vertical="top" wrapText="1"/>
    </xf>
    <xf numFmtId="0" fontId="0" fillId="0" borderId="34" xfId="0" applyNumberFormat="1" applyBorder="1" applyAlignment="1">
      <alignment vertical="top" wrapText="1"/>
    </xf>
    <xf numFmtId="0" fontId="2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1" xfId="0" applyNumberFormat="1" applyBorder="1" applyAlignment="1">
      <alignment horizontal="center" vertical="top" wrapText="1"/>
    </xf>
    <xf numFmtId="0" fontId="0" fillId="0" borderId="35" xfId="0" applyNumberFormat="1" applyBorder="1" applyAlignment="1">
      <alignment horizontal="center" vertical="top" wrapText="1"/>
    </xf>
    <xf numFmtId="0" fontId="27" fillId="0" borderId="0" xfId="42" applyNumberFormat="1" applyAlignment="1" quotePrefix="1">
      <alignment horizontal="center" vertical="top" wrapText="1"/>
    </xf>
    <xf numFmtId="0" fontId="0" fillId="0" borderId="36" xfId="0" applyNumberFormat="1" applyBorder="1" applyAlignment="1">
      <alignment horizontal="center" vertical="top" wrapText="1"/>
    </xf>
    <xf numFmtId="0" fontId="0" fillId="0" borderId="34" xfId="0" applyNumberFormat="1" applyBorder="1" applyAlignment="1">
      <alignment horizontal="center" vertical="top" wrapText="1"/>
    </xf>
    <xf numFmtId="0" fontId="27" fillId="0" borderId="34" xfId="42" applyNumberFormat="1" applyBorder="1" applyAlignment="1" quotePrefix="1">
      <alignment horizontal="center" vertical="top" wrapText="1"/>
    </xf>
    <xf numFmtId="0" fontId="0" fillId="0" borderId="37" xfId="0" applyNumberFormat="1" applyBorder="1" applyAlignment="1">
      <alignment horizontal="center" vertical="top" wrapText="1"/>
    </xf>
    <xf numFmtId="0" fontId="10" fillId="33" borderId="15" xfId="0" applyFont="1" applyFill="1" applyBorder="1" applyAlignment="1">
      <alignment vertical="center" wrapText="1"/>
    </xf>
    <xf numFmtId="3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>
      <alignment horizontal="center" vertical="center"/>
    </xf>
    <xf numFmtId="0" fontId="71" fillId="0" borderId="12" xfId="0" applyFont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4" fillId="33" borderId="12" xfId="54" applyFont="1" applyFill="1" applyBorder="1" applyAlignment="1" applyProtection="1" quotePrefix="1">
      <alignment horizontal="center" vertical="center" wrapText="1"/>
      <protection hidden="1"/>
    </xf>
    <xf numFmtId="0" fontId="24" fillId="33" borderId="12" xfId="54" applyFont="1" applyFill="1" applyBorder="1" applyAlignment="1" applyProtection="1">
      <alignment horizontal="center" vertical="center" wrapText="1"/>
      <protection hidden="1"/>
    </xf>
    <xf numFmtId="0" fontId="2" fillId="33" borderId="12" xfId="54" applyFont="1" applyFill="1" applyBorder="1" applyAlignment="1" applyProtection="1">
      <alignment horizontal="center" vertical="center" wrapText="1"/>
      <protection hidden="1"/>
    </xf>
    <xf numFmtId="0" fontId="24" fillId="33" borderId="38" xfId="54" applyFont="1" applyFill="1" applyBorder="1" applyAlignment="1" applyProtection="1">
      <alignment horizontal="center" vertical="center" wrapText="1"/>
      <protection hidden="1"/>
    </xf>
    <xf numFmtId="0" fontId="2" fillId="0" borderId="12" xfId="53" applyFont="1" applyFill="1" applyBorder="1" applyAlignment="1">
      <alignment horizontal="center" vertical="center" textRotation="90" wrapText="1"/>
      <protection/>
    </xf>
    <xf numFmtId="0" fontId="2" fillId="0" borderId="12" xfId="53" applyFont="1" applyFill="1" applyBorder="1" applyAlignment="1">
      <alignment horizontal="center" vertical="center" textRotation="90"/>
      <protection/>
    </xf>
    <xf numFmtId="0" fontId="3" fillId="0" borderId="12" xfId="53" applyFont="1" applyFill="1" applyBorder="1" applyAlignment="1">
      <alignment horizontal="center" vertical="center" textRotation="90" wrapText="1"/>
      <protection/>
    </xf>
    <xf numFmtId="0" fontId="2" fillId="0" borderId="15" xfId="0" applyFont="1" applyFill="1" applyBorder="1" applyAlignment="1">
      <alignment wrapText="1"/>
    </xf>
    <xf numFmtId="0" fontId="2" fillId="35" borderId="14" xfId="0" applyFont="1" applyFill="1" applyBorder="1" applyAlignment="1" applyProtection="1">
      <alignment horizontal="center" vertical="center" wrapText="1"/>
      <protection locked="0"/>
    </xf>
    <xf numFmtId="0" fontId="2" fillId="0" borderId="19" xfId="0" applyNumberFormat="1" applyFont="1" applyBorder="1" applyAlignment="1" applyProtection="1">
      <alignment horizontal="center" vertical="center"/>
      <protection locked="0"/>
    </xf>
    <xf numFmtId="0" fontId="2" fillId="0" borderId="19" xfId="0" applyNumberFormat="1" applyFont="1" applyFill="1" applyBorder="1" applyAlignment="1" applyProtection="1">
      <alignment horizontal="center" vertical="center"/>
      <protection hidden="1"/>
    </xf>
    <xf numFmtId="0" fontId="2" fillId="0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36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NumberFormat="1" applyFont="1" applyFill="1" applyBorder="1" applyAlignment="1" applyProtection="1">
      <alignment horizontal="center" vertical="center"/>
      <protection hidden="1"/>
    </xf>
    <xf numFmtId="0" fontId="2" fillId="36" borderId="39" xfId="0" applyNumberFormat="1" applyFont="1" applyFill="1" applyBorder="1" applyAlignment="1" applyProtection="1">
      <alignment horizontal="center" vertical="center"/>
      <protection locked="0"/>
    </xf>
    <xf numFmtId="0" fontId="2" fillId="0" borderId="29" xfId="0" applyNumberFormat="1" applyFont="1" applyFill="1" applyBorder="1" applyAlignment="1" applyProtection="1">
      <alignment horizontal="center" vertical="center"/>
      <protection locked="0"/>
    </xf>
    <xf numFmtId="0" fontId="3" fillId="36" borderId="40" xfId="0" applyNumberFormat="1" applyFont="1" applyFill="1" applyBorder="1" applyAlignment="1" applyProtection="1">
      <alignment horizontal="center" vertical="center"/>
      <protection locked="0"/>
    </xf>
    <xf numFmtId="0" fontId="3" fillId="36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/>
      <protection hidden="1"/>
    </xf>
    <xf numFmtId="0" fontId="2" fillId="0" borderId="23" xfId="0" applyFont="1" applyBorder="1" applyAlignment="1">
      <alignment vertical="center"/>
    </xf>
    <xf numFmtId="0" fontId="22" fillId="0" borderId="19" xfId="0" applyFont="1" applyFill="1" applyBorder="1" applyAlignment="1" applyProtection="1">
      <alignment horizontal="left" vertical="center" wrapText="1"/>
      <protection/>
    </xf>
    <xf numFmtId="0" fontId="2" fillId="36" borderId="40" xfId="0" applyNumberFormat="1" applyFont="1" applyFill="1" applyBorder="1" applyAlignment="1" applyProtection="1">
      <alignment horizontal="center" vertical="center"/>
      <protection locked="0"/>
    </xf>
    <xf numFmtId="0" fontId="2" fillId="36" borderId="14" xfId="0" applyNumberFormat="1" applyFont="1" applyFill="1" applyBorder="1" applyAlignment="1" applyProtection="1">
      <alignment horizontal="center" vertical="center"/>
      <protection locked="0"/>
    </xf>
    <xf numFmtId="0" fontId="2" fillId="36" borderId="40" xfId="0" applyNumberFormat="1" applyFont="1" applyFill="1" applyBorder="1" applyAlignment="1" applyProtection="1">
      <alignment horizontal="center" vertical="center"/>
      <protection hidden="1"/>
    </xf>
    <xf numFmtId="0" fontId="2" fillId="36" borderId="19" xfId="0" applyNumberFormat="1" applyFont="1" applyFill="1" applyBorder="1" applyAlignment="1" applyProtection="1">
      <alignment horizontal="center" vertical="center"/>
      <protection hidden="1"/>
    </xf>
    <xf numFmtId="0" fontId="2" fillId="36" borderId="39" xfId="0" applyNumberFormat="1" applyFont="1" applyFill="1" applyBorder="1" applyAlignment="1" applyProtection="1">
      <alignment horizontal="center" vertical="center"/>
      <protection hidden="1"/>
    </xf>
    <xf numFmtId="0" fontId="2" fillId="36" borderId="14" xfId="0" applyNumberFormat="1" applyFont="1" applyFill="1" applyBorder="1" applyAlignment="1" applyProtection="1">
      <alignment horizontal="center" vertical="center"/>
      <protection hidden="1"/>
    </xf>
    <xf numFmtId="0" fontId="3" fillId="37" borderId="19" xfId="0" applyNumberFormat="1" applyFont="1" applyFill="1" applyBorder="1" applyAlignment="1" applyProtection="1">
      <alignment horizontal="center" wrapText="1"/>
      <protection hidden="1"/>
    </xf>
    <xf numFmtId="0" fontId="3" fillId="37" borderId="19" xfId="0" applyNumberFormat="1" applyFont="1" applyFill="1" applyBorder="1" applyAlignment="1" applyProtection="1">
      <alignment horizontal="center" vertical="center" wrapText="1"/>
      <protection hidden="1"/>
    </xf>
    <xf numFmtId="0" fontId="3" fillId="37" borderId="12" xfId="0" applyNumberFormat="1" applyFont="1" applyFill="1" applyBorder="1" applyAlignment="1" applyProtection="1">
      <alignment horizontal="center" vertical="center"/>
      <protection hidden="1"/>
    </xf>
    <xf numFmtId="0" fontId="3" fillId="37" borderId="41" xfId="0" applyNumberFormat="1" applyFont="1" applyFill="1" applyBorder="1" applyAlignment="1" applyProtection="1">
      <alignment horizontal="center" vertical="center"/>
      <protection hidden="1"/>
    </xf>
    <xf numFmtId="0" fontId="3" fillId="37" borderId="14" xfId="0" applyNumberFormat="1" applyFont="1" applyFill="1" applyBorder="1" applyAlignment="1" applyProtection="1">
      <alignment horizontal="center" vertical="center"/>
      <protection hidden="1"/>
    </xf>
    <xf numFmtId="0" fontId="3" fillId="0" borderId="12" xfId="53" applyFont="1" applyFill="1" applyBorder="1" applyAlignment="1">
      <alignment horizontal="center" vertical="center" textRotation="90"/>
      <protection/>
    </xf>
    <xf numFmtId="0" fontId="2" fillId="33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NumberFormat="1" applyFont="1" applyBorder="1" applyAlignment="1" applyProtection="1">
      <alignment horizontal="center" vertical="center"/>
      <protection locked="0"/>
    </xf>
    <xf numFmtId="0" fontId="2" fillId="33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NumberFormat="1" applyFont="1" applyBorder="1" applyAlignment="1" applyProtection="1">
      <alignment horizontal="center" vertical="center"/>
      <protection locked="0"/>
    </xf>
    <xf numFmtId="0" fontId="2" fillId="36" borderId="41" xfId="0" applyNumberFormat="1" applyFont="1" applyFill="1" applyBorder="1" applyAlignment="1" applyProtection="1">
      <alignment horizontal="center" vertical="center"/>
      <protection locked="0"/>
    </xf>
    <xf numFmtId="0" fontId="2" fillId="36" borderId="12" xfId="0" applyNumberFormat="1" applyFont="1" applyFill="1" applyBorder="1" applyAlignment="1" applyProtection="1">
      <alignment horizontal="center" vertical="center"/>
      <protection locked="0"/>
    </xf>
    <xf numFmtId="0" fontId="2" fillId="36" borderId="42" xfId="0" applyNumberFormat="1" applyFont="1" applyFill="1" applyBorder="1" applyAlignment="1" applyProtection="1">
      <alignment horizontal="center" vertical="center"/>
      <protection locked="0"/>
    </xf>
    <xf numFmtId="0" fontId="2" fillId="36" borderId="43" xfId="0" applyNumberFormat="1" applyFont="1" applyFill="1" applyBorder="1" applyAlignment="1" applyProtection="1">
      <alignment horizontal="center" vertical="center"/>
      <protection locked="0"/>
    </xf>
    <xf numFmtId="0" fontId="2" fillId="36" borderId="44" xfId="0" applyNumberFormat="1" applyFont="1" applyFill="1" applyBorder="1" applyAlignment="1" applyProtection="1">
      <alignment horizontal="center" vertical="center"/>
      <protection locked="0"/>
    </xf>
    <xf numFmtId="0" fontId="3" fillId="37" borderId="13" xfId="0" applyNumberFormat="1" applyFont="1" applyFill="1" applyBorder="1" applyAlignment="1" applyProtection="1">
      <alignment horizontal="center" vertical="center" wrapText="1"/>
      <protection hidden="1"/>
    </xf>
    <xf numFmtId="0" fontId="3" fillId="37" borderId="14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29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/>
      <protection hidden="1"/>
    </xf>
    <xf numFmtId="0" fontId="3" fillId="37" borderId="15" xfId="0" applyNumberFormat="1" applyFont="1" applyFill="1" applyBorder="1" applyAlignment="1" applyProtection="1">
      <alignment horizontal="center" vertical="center"/>
      <protection hidden="1"/>
    </xf>
    <xf numFmtId="0" fontId="3" fillId="37" borderId="41" xfId="0" applyNumberFormat="1" applyFont="1" applyFill="1" applyBorder="1" applyAlignment="1" applyProtection="1">
      <alignment horizontal="center" vertical="center" wrapText="1"/>
      <protection hidden="1"/>
    </xf>
    <xf numFmtId="0" fontId="72" fillId="33" borderId="0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" vertical="center"/>
      <protection hidden="1"/>
    </xf>
    <xf numFmtId="0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NumberFormat="1" applyFont="1" applyFill="1" applyBorder="1" applyAlignment="1" applyProtection="1">
      <alignment horizontal="center" vertical="center"/>
      <protection hidden="1"/>
    </xf>
    <xf numFmtId="0" fontId="13" fillId="0" borderId="12" xfId="0" applyNumberFormat="1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71" fillId="38" borderId="12" xfId="0" applyFont="1" applyFill="1" applyBorder="1" applyAlignment="1" applyProtection="1">
      <alignment horizontal="center" vertical="center"/>
      <protection locked="0"/>
    </xf>
    <xf numFmtId="0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73" fillId="37" borderId="12" xfId="0" applyFont="1" applyFill="1" applyBorder="1" applyAlignment="1" applyProtection="1">
      <alignment horizontal="center" vertical="center"/>
      <protection hidden="1"/>
    </xf>
    <xf numFmtId="0" fontId="73" fillId="38" borderId="12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74" fillId="0" borderId="0" xfId="0" applyFont="1" applyAlignment="1" applyProtection="1">
      <alignment horizontal="center" vertical="center"/>
      <protection hidden="1"/>
    </xf>
    <xf numFmtId="3" fontId="2" fillId="32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39" borderId="12" xfId="0" applyFont="1" applyFill="1" applyBorder="1" applyAlignment="1">
      <alignment horizontal="center" vertical="center" wrapText="1"/>
    </xf>
    <xf numFmtId="0" fontId="2" fillId="39" borderId="12" xfId="0" applyFont="1" applyFill="1" applyBorder="1" applyAlignment="1">
      <alignment horizontal="center" vertical="center"/>
    </xf>
    <xf numFmtId="0" fontId="3" fillId="39" borderId="12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vertical="center" wrapText="1"/>
    </xf>
    <xf numFmtId="3" fontId="2" fillId="40" borderId="45" xfId="0" applyNumberFormat="1" applyFont="1" applyFill="1" applyBorder="1" applyAlignment="1" applyProtection="1">
      <alignment horizontal="center" vertical="center"/>
      <protection hidden="1"/>
    </xf>
    <xf numFmtId="3" fontId="2" fillId="40" borderId="46" xfId="0" applyNumberFormat="1" applyFont="1" applyFill="1" applyBorder="1" applyAlignment="1" applyProtection="1">
      <alignment horizontal="center" vertical="center"/>
      <protection hidden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textRotation="90" wrapText="1"/>
    </xf>
    <xf numFmtId="0" fontId="2" fillId="33" borderId="17" xfId="0" applyFont="1" applyFill="1" applyBorder="1" applyAlignment="1">
      <alignment horizontal="center" vertical="center" textRotation="90" wrapText="1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49" fontId="24" fillId="33" borderId="12" xfId="0" applyNumberFormat="1" applyFont="1" applyFill="1" applyBorder="1" applyAlignment="1" applyProtection="1">
      <alignment horizontal="left" vertical="top"/>
      <protection/>
    </xf>
    <xf numFmtId="49" fontId="2" fillId="0" borderId="12" xfId="0" applyNumberFormat="1" applyFont="1" applyBorder="1" applyAlignment="1">
      <alignment horizontal="center"/>
    </xf>
    <xf numFmtId="1" fontId="2" fillId="0" borderId="12" xfId="0" applyNumberFormat="1" applyFont="1" applyBorder="1" applyAlignment="1" applyProtection="1">
      <alignment horizontal="center" vertical="center"/>
      <protection hidden="1"/>
    </xf>
    <xf numFmtId="49" fontId="2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>
      <alignment/>
    </xf>
    <xf numFmtId="1" fontId="3" fillId="0" borderId="13" xfId="0" applyNumberFormat="1" applyFont="1" applyBorder="1" applyAlignment="1" applyProtection="1">
      <alignment horizontal="center" vertical="center"/>
      <protection hidden="1"/>
    </xf>
    <xf numFmtId="1" fontId="2" fillId="0" borderId="12" xfId="0" applyNumberFormat="1" applyFont="1" applyBorder="1" applyAlignment="1" applyProtection="1">
      <alignment horizontal="center" vertical="center"/>
      <protection hidden="1" locked="0"/>
    </xf>
    <xf numFmtId="0" fontId="2" fillId="0" borderId="12" xfId="0" applyFont="1" applyBorder="1" applyAlignment="1" applyProtection="1">
      <alignment horizontal="center" vertical="center"/>
      <protection hidden="1"/>
    </xf>
    <xf numFmtId="49" fontId="3" fillId="37" borderId="13" xfId="0" applyNumberFormat="1" applyFont="1" applyFill="1" applyBorder="1" applyAlignment="1">
      <alignment horizontal="left" wrapText="1"/>
    </xf>
    <xf numFmtId="49" fontId="3" fillId="37" borderId="13" xfId="0" applyNumberFormat="1" applyFont="1" applyFill="1" applyBorder="1" applyAlignment="1">
      <alignment horizontal="center" vertical="center"/>
    </xf>
    <xf numFmtId="49" fontId="3" fillId="41" borderId="12" xfId="0" applyNumberFormat="1" applyFont="1" applyFill="1" applyBorder="1" applyAlignment="1" applyProtection="1">
      <alignment wrapText="1"/>
      <protection/>
    </xf>
    <xf numFmtId="49" fontId="2" fillId="37" borderId="12" xfId="0" applyNumberFormat="1" applyFont="1" applyFill="1" applyBorder="1" applyAlignment="1">
      <alignment horizontal="center"/>
    </xf>
    <xf numFmtId="49" fontId="9" fillId="33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>
      <alignment/>
    </xf>
    <xf numFmtId="1" fontId="2" fillId="33" borderId="12" xfId="0" applyNumberFormat="1" applyFont="1" applyFill="1" applyBorder="1" applyAlignment="1" applyProtection="1">
      <alignment vertical="center"/>
      <protection locked="0"/>
    </xf>
    <xf numFmtId="49" fontId="2" fillId="0" borderId="12" xfId="0" applyNumberFormat="1" applyFont="1" applyFill="1" applyBorder="1" applyAlignment="1">
      <alignment horizontal="left" wrapText="1"/>
    </xf>
    <xf numFmtId="49" fontId="2" fillId="37" borderId="12" xfId="0" applyNumberFormat="1" applyFont="1" applyFill="1" applyBorder="1" applyAlignment="1">
      <alignment horizontal="center" vertical="center"/>
    </xf>
    <xf numFmtId="0" fontId="2" fillId="39" borderId="47" xfId="0" applyFont="1" applyFill="1" applyBorder="1" applyAlignment="1">
      <alignment horizontal="center"/>
    </xf>
    <xf numFmtId="0" fontId="2" fillId="39" borderId="45" xfId="0" applyFont="1" applyFill="1" applyBorder="1" applyAlignment="1">
      <alignment horizontal="center"/>
    </xf>
    <xf numFmtId="0" fontId="2" fillId="39" borderId="48" xfId="0" applyFont="1" applyFill="1" applyBorder="1" applyAlignment="1">
      <alignment horizontal="center"/>
    </xf>
    <xf numFmtId="49" fontId="2" fillId="39" borderId="14" xfId="0" applyNumberFormat="1" applyFont="1" applyFill="1" applyBorder="1" applyAlignment="1">
      <alignment horizontal="center" vertical="center" wrapText="1"/>
    </xf>
    <xf numFmtId="49" fontId="2" fillId="39" borderId="14" xfId="0" applyNumberFormat="1" applyFont="1" applyFill="1" applyBorder="1" applyAlignment="1">
      <alignment horizontal="center" vertical="center"/>
    </xf>
    <xf numFmtId="0" fontId="2" fillId="39" borderId="14" xfId="0" applyFont="1" applyFill="1" applyBorder="1" applyAlignment="1">
      <alignment horizontal="center" vertical="center"/>
    </xf>
    <xf numFmtId="49" fontId="2" fillId="39" borderId="14" xfId="0" applyNumberFormat="1" applyFont="1" applyFill="1" applyBorder="1" applyAlignment="1">
      <alignment horizontal="center" wrapText="1"/>
    </xf>
    <xf numFmtId="49" fontId="2" fillId="39" borderId="14" xfId="0" applyNumberFormat="1" applyFont="1" applyFill="1" applyBorder="1" applyAlignment="1">
      <alignment horizontal="center"/>
    </xf>
    <xf numFmtId="0" fontId="75" fillId="0" borderId="0" xfId="0" applyFont="1" applyAlignment="1">
      <alignment/>
    </xf>
    <xf numFmtId="0" fontId="75" fillId="33" borderId="0" xfId="0" applyFont="1" applyFill="1" applyAlignment="1">
      <alignment/>
    </xf>
    <xf numFmtId="0" fontId="2" fillId="0" borderId="15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1" fontId="2" fillId="0" borderId="12" xfId="0" applyNumberFormat="1" applyFont="1" applyFill="1" applyBorder="1" applyAlignment="1" applyProtection="1">
      <alignment vertical="center"/>
      <protection locked="0"/>
    </xf>
    <xf numFmtId="49" fontId="76" fillId="0" borderId="12" xfId="0" applyNumberFormat="1" applyFont="1" applyFill="1" applyBorder="1" applyAlignment="1" applyProtection="1">
      <alignment horizontal="center" vertical="center" wrapText="1"/>
      <protection/>
    </xf>
    <xf numFmtId="1" fontId="3" fillId="37" borderId="13" xfId="0" applyNumberFormat="1" applyFont="1" applyFill="1" applyBorder="1" applyAlignment="1">
      <alignment horizontal="center" vertical="center"/>
    </xf>
    <xf numFmtId="3" fontId="3" fillId="42" borderId="13" xfId="0" applyNumberFormat="1" applyFont="1" applyFill="1" applyBorder="1" applyAlignment="1" applyProtection="1">
      <alignment horizontal="center" vertical="center" wrapText="1"/>
      <protection/>
    </xf>
    <xf numFmtId="3" fontId="3" fillId="42" borderId="12" xfId="0" applyNumberFormat="1" applyFont="1" applyFill="1" applyBorder="1" applyAlignment="1" applyProtection="1">
      <alignment horizontal="center" vertical="center"/>
      <protection hidden="1"/>
    </xf>
    <xf numFmtId="0" fontId="3" fillId="42" borderId="12" xfId="0" applyFont="1" applyFill="1" applyBorder="1" applyAlignment="1" applyProtection="1">
      <alignment wrapText="1"/>
      <protection locked="0"/>
    </xf>
    <xf numFmtId="3" fontId="3" fillId="42" borderId="15" xfId="0" applyNumberFormat="1" applyFont="1" applyFill="1" applyBorder="1" applyAlignment="1" applyProtection="1">
      <alignment horizontal="center" vertical="center"/>
      <protection hidden="1"/>
    </xf>
    <xf numFmtId="3" fontId="3" fillId="42" borderId="13" xfId="0" applyNumberFormat="1" applyFont="1" applyFill="1" applyBorder="1" applyAlignment="1" applyProtection="1">
      <alignment horizontal="center" vertical="center"/>
      <protection hidden="1"/>
    </xf>
    <xf numFmtId="3" fontId="3" fillId="42" borderId="14" xfId="0" applyNumberFormat="1" applyFont="1" applyFill="1" applyBorder="1" applyAlignment="1" applyProtection="1">
      <alignment horizontal="center" vertical="center"/>
      <protection hidden="1"/>
    </xf>
    <xf numFmtId="0" fontId="8" fillId="33" borderId="49" xfId="0" applyFont="1" applyFill="1" applyBorder="1" applyAlignment="1" applyProtection="1">
      <alignment horizontal="center" vertical="center"/>
      <protection hidden="1" locked="0"/>
    </xf>
    <xf numFmtId="0" fontId="72" fillId="33" borderId="0" xfId="0" applyFont="1" applyFill="1" applyBorder="1" applyAlignment="1" applyProtection="1">
      <alignment horizontal="center" vertical="center"/>
      <protection hidden="1"/>
    </xf>
    <xf numFmtId="1" fontId="3" fillId="0" borderId="12" xfId="0" applyNumberFormat="1" applyFont="1" applyBorder="1" applyAlignment="1" applyProtection="1">
      <alignment horizontal="center" vertical="center"/>
      <protection hidden="1"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4" fillId="33" borderId="15" xfId="0" applyFont="1" applyFill="1" applyBorder="1" applyAlignment="1" applyProtection="1">
      <alignment horizontal="center" vertical="center" wrapText="1"/>
      <protection locked="0"/>
    </xf>
    <xf numFmtId="0" fontId="2" fillId="42" borderId="12" xfId="0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 applyProtection="1">
      <alignment/>
      <protection hidden="1"/>
    </xf>
    <xf numFmtId="0" fontId="77" fillId="33" borderId="13" xfId="0" applyFont="1" applyFill="1" applyBorder="1" applyAlignment="1" applyProtection="1">
      <alignment vertical="top" wrapText="1"/>
      <protection hidden="1"/>
    </xf>
    <xf numFmtId="3" fontId="3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/>
    </xf>
    <xf numFmtId="0" fontId="8" fillId="0" borderId="0" xfId="0" applyFont="1" applyFill="1" applyBorder="1" applyAlignment="1">
      <alignment horizontal="center" vertical="center" wrapText="1"/>
    </xf>
    <xf numFmtId="0" fontId="9" fillId="39" borderId="12" xfId="0" applyFont="1" applyFill="1" applyBorder="1" applyAlignment="1">
      <alignment horizontal="center" vertical="center"/>
    </xf>
    <xf numFmtId="0" fontId="9" fillId="39" borderId="12" xfId="0" applyFont="1" applyFill="1" applyBorder="1" applyAlignment="1">
      <alignment horizontal="center" vertical="center" wrapText="1"/>
    </xf>
    <xf numFmtId="3" fontId="3" fillId="37" borderId="13" xfId="0" applyNumberFormat="1" applyFont="1" applyFill="1" applyBorder="1" applyAlignment="1" applyProtection="1">
      <alignment horizontal="center" vertical="center" wrapText="1"/>
      <protection hidden="1"/>
    </xf>
    <xf numFmtId="3" fontId="3" fillId="37" borderId="41" xfId="0" applyNumberFormat="1" applyFont="1" applyFill="1" applyBorder="1" applyAlignment="1" applyProtection="1">
      <alignment horizontal="center" vertical="center"/>
      <protection hidden="1"/>
    </xf>
    <xf numFmtId="3" fontId="3" fillId="37" borderId="12" xfId="0" applyNumberFormat="1" applyFont="1" applyFill="1" applyBorder="1" applyAlignment="1" applyProtection="1">
      <alignment horizontal="center" vertical="center"/>
      <protection hidden="1"/>
    </xf>
    <xf numFmtId="3" fontId="3" fillId="37" borderId="14" xfId="0" applyNumberFormat="1" applyFont="1" applyFill="1" applyBorder="1" applyAlignment="1" applyProtection="1">
      <alignment horizontal="center" vertical="center" wrapText="1"/>
      <protection hidden="1"/>
    </xf>
    <xf numFmtId="3" fontId="3" fillId="37" borderId="41" xfId="0" applyNumberFormat="1" applyFont="1" applyFill="1" applyBorder="1" applyAlignment="1" applyProtection="1">
      <alignment horizontal="center" vertical="center" wrapText="1"/>
      <protection hidden="1"/>
    </xf>
    <xf numFmtId="0" fontId="12" fillId="32" borderId="0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Alignment="1">
      <alignment horizontal="center"/>
    </xf>
    <xf numFmtId="0" fontId="12" fillId="32" borderId="50" xfId="0" applyFont="1" applyFill="1" applyBorder="1" applyAlignment="1" applyProtection="1">
      <alignment horizontal="center" vertical="center" wrapText="1"/>
      <protection hidden="1"/>
    </xf>
    <xf numFmtId="3" fontId="3" fillId="37" borderId="19" xfId="0" applyNumberFormat="1" applyFont="1" applyFill="1" applyBorder="1" applyAlignment="1" applyProtection="1">
      <alignment horizontal="center" vertical="center" wrapText="1"/>
      <protection hidden="1"/>
    </xf>
    <xf numFmtId="3" fontId="3" fillId="37" borderId="40" xfId="0" applyNumberFormat="1" applyFont="1" applyFill="1" applyBorder="1" applyAlignment="1" applyProtection="1">
      <alignment horizontal="center" vertical="center" wrapText="1"/>
      <protection hidden="1"/>
    </xf>
    <xf numFmtId="3" fontId="3" fillId="37" borderId="39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53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/>
    </xf>
    <xf numFmtId="10" fontId="2" fillId="0" borderId="12" xfId="0" applyNumberFormat="1" applyFont="1" applyBorder="1" applyAlignment="1" applyProtection="1">
      <alignment horizontal="center" vertical="center"/>
      <protection hidden="1" locked="0"/>
    </xf>
    <xf numFmtId="10" fontId="3" fillId="0" borderId="12" xfId="0" applyNumberFormat="1" applyFont="1" applyBorder="1" applyAlignment="1" applyProtection="1">
      <alignment horizontal="center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 locked="0"/>
    </xf>
    <xf numFmtId="1" fontId="2" fillId="0" borderId="38" xfId="0" applyNumberFormat="1" applyFont="1" applyBorder="1" applyAlignment="1" applyProtection="1">
      <alignment horizontal="center" vertical="center"/>
      <protection hidden="1"/>
    </xf>
    <xf numFmtId="1" fontId="2" fillId="0" borderId="38" xfId="0" applyNumberFormat="1" applyFont="1" applyBorder="1" applyAlignment="1" applyProtection="1">
      <alignment horizontal="center" vertical="center"/>
      <protection hidden="1" locked="0"/>
    </xf>
    <xf numFmtId="10" fontId="2" fillId="0" borderId="15" xfId="0" applyNumberFormat="1" applyFont="1" applyBorder="1" applyAlignment="1" applyProtection="1">
      <alignment horizontal="center" vertical="center"/>
      <protection hidden="1" locked="0"/>
    </xf>
    <xf numFmtId="10" fontId="2" fillId="0" borderId="12" xfId="0" applyNumberFormat="1" applyFont="1" applyBorder="1" applyAlignment="1" applyProtection="1">
      <alignment horizontal="center" vertical="center"/>
      <protection locked="0"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/>
      <protection locked="0"/>
    </xf>
    <xf numFmtId="0" fontId="3" fillId="37" borderId="19" xfId="0" applyNumberFormat="1" applyFont="1" applyFill="1" applyBorder="1" applyAlignment="1" applyProtection="1">
      <alignment horizontal="center" vertical="center"/>
      <protection locked="0"/>
    </xf>
    <xf numFmtId="0" fontId="3" fillId="37" borderId="16" xfId="0" applyNumberFormat="1" applyFont="1" applyFill="1" applyBorder="1" applyAlignment="1" applyProtection="1">
      <alignment horizontal="center" vertical="center"/>
      <protection locked="0"/>
    </xf>
    <xf numFmtId="0" fontId="3" fillId="37" borderId="40" xfId="0" applyNumberFormat="1" applyFont="1" applyFill="1" applyBorder="1" applyAlignment="1" applyProtection="1">
      <alignment horizontal="center" vertical="center"/>
      <protection locked="0"/>
    </xf>
    <xf numFmtId="0" fontId="3" fillId="37" borderId="11" xfId="0" applyNumberFormat="1" applyFont="1" applyFill="1" applyBorder="1" applyAlignment="1" applyProtection="1">
      <alignment horizontal="center" vertical="center"/>
      <protection locked="0"/>
    </xf>
    <xf numFmtId="0" fontId="3" fillId="37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" fontId="3" fillId="37" borderId="12" xfId="0" applyNumberFormat="1" applyFont="1" applyFill="1" applyBorder="1" applyAlignment="1" applyProtection="1">
      <alignment horizontal="center" vertical="center"/>
      <protection hidden="1"/>
    </xf>
    <xf numFmtId="0" fontId="3" fillId="37" borderId="16" xfId="0" applyNumberFormat="1" applyFont="1" applyFill="1" applyBorder="1" applyAlignment="1" applyProtection="1">
      <alignment horizontal="center" vertical="center" wrapText="1"/>
      <protection hidden="1"/>
    </xf>
    <xf numFmtId="0" fontId="3" fillId="37" borderId="19" xfId="0" applyNumberFormat="1" applyFont="1" applyFill="1" applyBorder="1" applyAlignment="1" applyProtection="1">
      <alignment horizontal="center"/>
      <protection hidden="1"/>
    </xf>
    <xf numFmtId="0" fontId="3" fillId="37" borderId="41" xfId="0" applyFont="1" applyFill="1" applyBorder="1" applyAlignment="1" applyProtection="1">
      <alignment horizontal="center" vertical="center"/>
      <protection hidden="1"/>
    </xf>
    <xf numFmtId="0" fontId="3" fillId="37" borderId="12" xfId="0" applyFont="1" applyFill="1" applyBorder="1" applyAlignment="1" applyProtection="1">
      <alignment horizontal="center" vertical="center"/>
      <protection hidden="1"/>
    </xf>
    <xf numFmtId="0" fontId="3" fillId="37" borderId="14" xfId="0" applyFont="1" applyFill="1" applyBorder="1" applyAlignment="1" applyProtection="1">
      <alignment horizontal="center" vertical="center"/>
      <protection hidden="1"/>
    </xf>
    <xf numFmtId="0" fontId="3" fillId="37" borderId="16" xfId="0" applyNumberFormat="1" applyFont="1" applyFill="1" applyBorder="1" applyAlignment="1" applyProtection="1">
      <alignment horizontal="center" vertical="center"/>
      <protection hidden="1"/>
    </xf>
    <xf numFmtId="0" fontId="3" fillId="37" borderId="19" xfId="0" applyNumberFormat="1" applyFont="1" applyFill="1" applyBorder="1" applyAlignment="1" applyProtection="1">
      <alignment horizontal="center" vertical="center"/>
      <protection hidden="1"/>
    </xf>
    <xf numFmtId="0" fontId="3" fillId="37" borderId="23" xfId="0" applyFont="1" applyFill="1" applyBorder="1" applyAlignment="1" applyProtection="1">
      <alignment horizontal="center" vertical="center"/>
      <protection hidden="1"/>
    </xf>
    <xf numFmtId="1" fontId="2" fillId="0" borderId="15" xfId="0" applyNumberFormat="1" applyFont="1" applyBorder="1" applyAlignment="1" applyProtection="1">
      <alignment horizontal="center" vertical="center"/>
      <protection hidden="1" locked="0"/>
    </xf>
    <xf numFmtId="0" fontId="2" fillId="0" borderId="23" xfId="0" applyFont="1" applyBorder="1" applyAlignment="1">
      <alignment horizontal="center" vertical="center"/>
    </xf>
    <xf numFmtId="0" fontId="3" fillId="37" borderId="12" xfId="0" applyNumberFormat="1" applyFont="1" applyFill="1" applyBorder="1" applyAlignment="1" applyProtection="1">
      <alignment horizontal="center" wrapText="1"/>
      <protection hidden="1"/>
    </xf>
    <xf numFmtId="3" fontId="4" fillId="0" borderId="12" xfId="0" applyNumberFormat="1" applyFont="1" applyBorder="1" applyAlignment="1" applyProtection="1">
      <alignment/>
      <protection locked="0"/>
    </xf>
    <xf numFmtId="3" fontId="2" fillId="32" borderId="40" xfId="0" applyNumberFormat="1" applyFont="1" applyFill="1" applyBorder="1" applyAlignment="1" applyProtection="1">
      <alignment horizontal="center" vertical="center"/>
      <protection locked="0"/>
    </xf>
    <xf numFmtId="3" fontId="2" fillId="32" borderId="41" xfId="0" applyNumberFormat="1" applyFont="1" applyFill="1" applyBorder="1" applyAlignment="1" applyProtection="1">
      <alignment horizontal="center" vertical="center"/>
      <protection locked="0"/>
    </xf>
    <xf numFmtId="3" fontId="2" fillId="32" borderId="12" xfId="0" applyNumberFormat="1" applyFont="1" applyFill="1" applyBorder="1" applyAlignment="1" applyProtection="1">
      <alignment horizontal="center" vertical="center"/>
      <protection locked="0"/>
    </xf>
    <xf numFmtId="3" fontId="2" fillId="32" borderId="39" xfId="0" applyNumberFormat="1" applyFont="1" applyFill="1" applyBorder="1" applyAlignment="1" applyProtection="1">
      <alignment horizontal="center" vertical="center"/>
      <protection locked="0"/>
    </xf>
    <xf numFmtId="3" fontId="2" fillId="3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6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4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3" fillId="32" borderId="2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2" fillId="32" borderId="52" xfId="0" applyFont="1" applyFill="1" applyBorder="1" applyAlignment="1">
      <alignment horizontal="center" wrapText="1"/>
    </xf>
    <xf numFmtId="0" fontId="2" fillId="32" borderId="27" xfId="0" applyFont="1" applyFill="1" applyBorder="1" applyAlignment="1">
      <alignment horizontal="center" wrapText="1"/>
    </xf>
    <xf numFmtId="0" fontId="2" fillId="32" borderId="53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32" borderId="54" xfId="0" applyFont="1" applyFill="1" applyBorder="1" applyAlignment="1">
      <alignment horizontal="center" wrapText="1"/>
    </xf>
    <xf numFmtId="0" fontId="2" fillId="32" borderId="55" xfId="0" applyFont="1" applyFill="1" applyBorder="1" applyAlignment="1">
      <alignment horizontal="center" wrapText="1"/>
    </xf>
    <xf numFmtId="0" fontId="2" fillId="32" borderId="56" xfId="0" applyFont="1" applyFill="1" applyBorder="1" applyAlignment="1">
      <alignment horizontal="center" wrapText="1"/>
    </xf>
    <xf numFmtId="0" fontId="2" fillId="32" borderId="57" xfId="0" applyFont="1" applyFill="1" applyBorder="1" applyAlignment="1">
      <alignment horizontal="center" wrapText="1"/>
    </xf>
    <xf numFmtId="0" fontId="2" fillId="32" borderId="0" xfId="0" applyFont="1" applyFill="1" applyBorder="1" applyAlignment="1">
      <alignment horizontal="center" wrapText="1"/>
    </xf>
    <xf numFmtId="0" fontId="2" fillId="32" borderId="58" xfId="0" applyFont="1" applyFill="1" applyBorder="1" applyAlignment="1">
      <alignment horizontal="center" wrapText="1"/>
    </xf>
    <xf numFmtId="0" fontId="2" fillId="0" borderId="2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/>
    </xf>
    <xf numFmtId="0" fontId="2" fillId="43" borderId="22" xfId="0" applyFont="1" applyFill="1" applyBorder="1" applyAlignment="1">
      <alignment horizontal="center"/>
    </xf>
    <xf numFmtId="0" fontId="2" fillId="32" borderId="19" xfId="0" applyFont="1" applyFill="1" applyBorder="1" applyAlignment="1">
      <alignment horizontal="center" vertical="center"/>
    </xf>
    <xf numFmtId="0" fontId="2" fillId="32" borderId="23" xfId="0" applyFont="1" applyFill="1" applyBorder="1" applyAlignment="1">
      <alignment horizontal="center" vertical="center"/>
    </xf>
    <xf numFmtId="0" fontId="2" fillId="32" borderId="22" xfId="0" applyFont="1" applyFill="1" applyBorder="1" applyAlignment="1">
      <alignment horizontal="center" vertical="center"/>
    </xf>
    <xf numFmtId="0" fontId="2" fillId="32" borderId="38" xfId="0" applyFont="1" applyFill="1" applyBorder="1" applyAlignment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49" fontId="2" fillId="0" borderId="22" xfId="0" applyNumberFormat="1" applyFont="1" applyBorder="1" applyAlignment="1" applyProtection="1">
      <alignment horizontal="center" vertical="center"/>
      <protection locked="0"/>
    </xf>
    <xf numFmtId="49" fontId="2" fillId="0" borderId="38" xfId="0" applyNumberFormat="1" applyFont="1" applyBorder="1" applyAlignment="1" applyProtection="1">
      <alignment horizontal="center" vertical="center"/>
      <protection locked="0"/>
    </xf>
    <xf numFmtId="0" fontId="0" fillId="33" borderId="0" xfId="0" applyFill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43" borderId="23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3" fillId="32" borderId="22" xfId="0" applyFont="1" applyFill="1" applyBorder="1" applyAlignment="1">
      <alignment horizontal="center" vertical="center"/>
    </xf>
    <xf numFmtId="0" fontId="3" fillId="32" borderId="38" xfId="0" applyFont="1" applyFill="1" applyBorder="1" applyAlignment="1">
      <alignment horizontal="center" vertical="center"/>
    </xf>
    <xf numFmtId="0" fontId="2" fillId="44" borderId="29" xfId="0" applyFont="1" applyFill="1" applyBorder="1" applyAlignment="1">
      <alignment horizontal="left" vertical="center"/>
    </xf>
    <xf numFmtId="0" fontId="2" fillId="44" borderId="20" xfId="0" applyFont="1" applyFill="1" applyBorder="1" applyAlignment="1">
      <alignment horizontal="left" vertical="center"/>
    </xf>
    <xf numFmtId="0" fontId="2" fillId="44" borderId="21" xfId="0" applyFont="1" applyFill="1" applyBorder="1" applyAlignment="1">
      <alignment horizontal="left" vertical="center"/>
    </xf>
    <xf numFmtId="0" fontId="2" fillId="44" borderId="19" xfId="0" applyFont="1" applyFill="1" applyBorder="1" applyAlignment="1">
      <alignment horizontal="left" vertical="center"/>
    </xf>
    <xf numFmtId="0" fontId="2" fillId="44" borderId="23" xfId="0" applyFont="1" applyFill="1" applyBorder="1" applyAlignment="1">
      <alignment horizontal="left" vertical="center"/>
    </xf>
    <xf numFmtId="0" fontId="2" fillId="44" borderId="24" xfId="0" applyFont="1" applyFill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2" fillId="43" borderId="29" xfId="0" applyFont="1" applyFill="1" applyBorder="1" applyAlignment="1" applyProtection="1">
      <alignment horizontal="center" vertical="center" wrapText="1"/>
      <protection locked="0"/>
    </xf>
    <xf numFmtId="0" fontId="2" fillId="43" borderId="20" xfId="0" applyFont="1" applyFill="1" applyBorder="1" applyAlignment="1" applyProtection="1">
      <alignment horizontal="center" vertical="center" wrapText="1"/>
      <protection locked="0"/>
    </xf>
    <xf numFmtId="0" fontId="2" fillId="43" borderId="21" xfId="0" applyFont="1" applyFill="1" applyBorder="1" applyAlignment="1" applyProtection="1">
      <alignment horizontal="center" vertical="center" wrapText="1"/>
      <protection locked="0"/>
    </xf>
    <xf numFmtId="0" fontId="2" fillId="43" borderId="19" xfId="0" applyFont="1" applyFill="1" applyBorder="1" applyAlignment="1" applyProtection="1">
      <alignment horizontal="center" vertical="center" wrapText="1"/>
      <protection locked="0"/>
    </xf>
    <xf numFmtId="0" fontId="2" fillId="43" borderId="23" xfId="0" applyFont="1" applyFill="1" applyBorder="1" applyAlignment="1" applyProtection="1">
      <alignment horizontal="center" vertical="center" wrapText="1"/>
      <protection locked="0"/>
    </xf>
    <xf numFmtId="0" fontId="2" fillId="43" borderId="24" xfId="0" applyFont="1" applyFill="1" applyBorder="1" applyAlignment="1" applyProtection="1">
      <alignment horizontal="center" vertical="center" wrapText="1"/>
      <protection locked="0"/>
    </xf>
    <xf numFmtId="49" fontId="2" fillId="43" borderId="29" xfId="0" applyNumberFormat="1" applyFont="1" applyFill="1" applyBorder="1" applyAlignment="1" applyProtection="1">
      <alignment horizontal="center" vertical="center" wrapText="1"/>
      <protection locked="0"/>
    </xf>
    <xf numFmtId="49" fontId="2" fillId="43" borderId="20" xfId="0" applyNumberFormat="1" applyFont="1" applyFill="1" applyBorder="1" applyAlignment="1" applyProtection="1">
      <alignment horizontal="center" vertical="center" wrapText="1"/>
      <protection locked="0"/>
    </xf>
    <xf numFmtId="49" fontId="2" fillId="43" borderId="21" xfId="0" applyNumberFormat="1" applyFont="1" applyFill="1" applyBorder="1" applyAlignment="1" applyProtection="1">
      <alignment horizontal="center" vertical="center" wrapText="1"/>
      <protection locked="0"/>
    </xf>
    <xf numFmtId="49" fontId="2" fillId="43" borderId="19" xfId="0" applyNumberFormat="1" applyFont="1" applyFill="1" applyBorder="1" applyAlignment="1" applyProtection="1">
      <alignment horizontal="center" vertical="center" wrapText="1"/>
      <protection locked="0"/>
    </xf>
    <xf numFmtId="49" fontId="2" fillId="43" borderId="23" xfId="0" applyNumberFormat="1" applyFont="1" applyFill="1" applyBorder="1" applyAlignment="1" applyProtection="1">
      <alignment horizontal="center" vertical="center" wrapText="1"/>
      <protection locked="0"/>
    </xf>
    <xf numFmtId="49" fontId="2" fillId="43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44" borderId="16" xfId="0" applyFont="1" applyFill="1" applyBorder="1" applyAlignment="1">
      <alignment horizontal="left" vertical="center"/>
    </xf>
    <xf numFmtId="0" fontId="2" fillId="44" borderId="0" xfId="0" applyFont="1" applyFill="1" applyBorder="1" applyAlignment="1">
      <alignment horizontal="left" vertical="center"/>
    </xf>
    <xf numFmtId="0" fontId="2" fillId="44" borderId="10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3" fillId="43" borderId="22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/>
    </xf>
    <xf numFmtId="0" fontId="2" fillId="43" borderId="23" xfId="0" applyFont="1" applyFill="1" applyBorder="1" applyAlignment="1" applyProtection="1">
      <alignment horizontal="center" vertical="center"/>
      <protection locked="0"/>
    </xf>
    <xf numFmtId="0" fontId="19" fillId="43" borderId="22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/>
    </xf>
    <xf numFmtId="0" fontId="27" fillId="43" borderId="23" xfId="42" applyFill="1" applyBorder="1" applyAlignment="1" applyProtection="1">
      <alignment horizontal="center" vertical="center"/>
      <protection locked="0"/>
    </xf>
    <xf numFmtId="0" fontId="3" fillId="43" borderId="23" xfId="0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9" fillId="43" borderId="23" xfId="0" applyFont="1" applyFill="1" applyBorder="1" applyAlignment="1" applyProtection="1">
      <alignment horizontal="center" vertical="center"/>
      <protection locked="0"/>
    </xf>
    <xf numFmtId="0" fontId="8" fillId="33" borderId="59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 wrapText="1"/>
    </xf>
    <xf numFmtId="0" fontId="0" fillId="0" borderId="62" xfId="0" applyFill="1" applyBorder="1" applyAlignment="1">
      <alignment/>
    </xf>
    <xf numFmtId="0" fontId="2" fillId="0" borderId="40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0" fillId="0" borderId="63" xfId="0" applyFill="1" applyBorder="1" applyAlignment="1">
      <alignment wrapText="1"/>
    </xf>
    <xf numFmtId="0" fontId="0" fillId="0" borderId="64" xfId="0" applyFill="1" applyBorder="1" applyAlignment="1">
      <alignment wrapText="1"/>
    </xf>
    <xf numFmtId="0" fontId="2" fillId="0" borderId="29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39" borderId="12" xfId="0" applyFont="1" applyFill="1" applyBorder="1" applyAlignment="1">
      <alignment horizontal="center" vertical="center"/>
    </xf>
    <xf numFmtId="0" fontId="0" fillId="39" borderId="12" xfId="0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/>
    </xf>
    <xf numFmtId="0" fontId="8" fillId="0" borderId="47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57" xfId="0" applyFont="1" applyFill="1" applyBorder="1" applyAlignment="1" applyProtection="1">
      <alignment horizontal="center" vertical="center"/>
      <protection hidden="1" locked="0"/>
    </xf>
    <xf numFmtId="0" fontId="8" fillId="0" borderId="0" xfId="0" applyFont="1" applyFill="1" applyBorder="1" applyAlignment="1" applyProtection="1">
      <alignment horizontal="center" vertical="center"/>
      <protection hidden="1" locked="0"/>
    </xf>
    <xf numFmtId="0" fontId="8" fillId="0" borderId="56" xfId="0" applyFont="1" applyFill="1" applyBorder="1" applyAlignment="1" applyProtection="1">
      <alignment horizontal="center" vertical="center"/>
      <protection hidden="1" locked="0"/>
    </xf>
    <xf numFmtId="0" fontId="8" fillId="0" borderId="52" xfId="0" applyFont="1" applyFill="1" applyBorder="1" applyAlignment="1" applyProtection="1">
      <alignment horizontal="center" vertical="center"/>
      <protection hidden="1" locked="0"/>
    </xf>
    <xf numFmtId="0" fontId="8" fillId="0" borderId="27" xfId="0" applyFont="1" applyFill="1" applyBorder="1" applyAlignment="1" applyProtection="1">
      <alignment horizontal="center" vertical="center"/>
      <protection hidden="1" locked="0"/>
    </xf>
    <xf numFmtId="0" fontId="8" fillId="0" borderId="53" xfId="0" applyFont="1" applyFill="1" applyBorder="1" applyAlignment="1" applyProtection="1">
      <alignment horizontal="center" vertical="center"/>
      <protection hidden="1" locked="0"/>
    </xf>
    <xf numFmtId="0" fontId="3" fillId="0" borderId="62" xfId="0" applyFont="1" applyFill="1" applyBorder="1" applyAlignment="1">
      <alignment horizontal="left" vertical="center" wrapText="1"/>
    </xf>
    <xf numFmtId="0" fontId="0" fillId="0" borderId="66" xfId="0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/>
    </xf>
    <xf numFmtId="0" fontId="2" fillId="39" borderId="11" xfId="0" applyFont="1" applyFill="1" applyBorder="1" applyAlignment="1">
      <alignment horizontal="center" vertical="center"/>
    </xf>
    <xf numFmtId="0" fontId="0" fillId="39" borderId="38" xfId="0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 wrapText="1"/>
    </xf>
    <xf numFmtId="0" fontId="0" fillId="0" borderId="69" xfId="0" applyBorder="1" applyAlignment="1">
      <alignment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5" fillId="0" borderId="17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49" fontId="5" fillId="0" borderId="15" xfId="0" applyNumberFormat="1" applyFont="1" applyBorder="1" applyAlignment="1" applyProtection="1">
      <alignment horizontal="center" vertical="center" wrapText="1"/>
      <protection hidden="1"/>
    </xf>
    <xf numFmtId="49" fontId="5" fillId="0" borderId="17" xfId="0" applyNumberFormat="1" applyFont="1" applyBorder="1" applyAlignment="1" applyProtection="1">
      <alignment horizontal="center" vertical="center" wrapText="1"/>
      <protection hidden="1"/>
    </xf>
    <xf numFmtId="49" fontId="5" fillId="0" borderId="13" xfId="0" applyNumberFormat="1" applyFont="1" applyBorder="1" applyAlignment="1" applyProtection="1">
      <alignment horizontal="center" vertical="center" wrapText="1"/>
      <protection hidden="1"/>
    </xf>
    <xf numFmtId="49" fontId="5" fillId="0" borderId="12" xfId="0" applyNumberFormat="1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5" fillId="37" borderId="11" xfId="0" applyFont="1" applyFill="1" applyBorder="1" applyAlignment="1" applyProtection="1">
      <alignment wrapText="1"/>
      <protection hidden="1"/>
    </xf>
    <xf numFmtId="0" fontId="3" fillId="37" borderId="38" xfId="0" applyFont="1" applyFill="1" applyBorder="1" applyAlignment="1" applyProtection="1">
      <alignment/>
      <protection hidden="1"/>
    </xf>
    <xf numFmtId="0" fontId="2" fillId="0" borderId="12" xfId="53" applyFont="1" applyFill="1" applyBorder="1" applyAlignment="1">
      <alignment horizontal="center" vertical="center" wrapText="1"/>
      <protection/>
    </xf>
    <xf numFmtId="0" fontId="2" fillId="0" borderId="12" xfId="53" applyFont="1" applyFill="1" applyBorder="1" applyAlignment="1">
      <alignment horizontal="center" vertical="center" textRotation="90" wrapText="1"/>
      <protection/>
    </xf>
    <xf numFmtId="0" fontId="2" fillId="0" borderId="12" xfId="53" applyFont="1" applyFill="1" applyBorder="1" applyAlignment="1">
      <alignment horizontal="center" vertical="center" textRotation="90"/>
      <protection/>
    </xf>
    <xf numFmtId="0" fontId="22" fillId="0" borderId="19" xfId="0" applyFont="1" applyFill="1" applyBorder="1" applyAlignment="1" applyProtection="1">
      <alignment horizontal="left" vertical="center" wrapText="1"/>
      <protection/>
    </xf>
    <xf numFmtId="0" fontId="2" fillId="0" borderId="23" xfId="0" applyFont="1" applyBorder="1" applyAlignment="1">
      <alignment vertical="center"/>
    </xf>
    <xf numFmtId="0" fontId="2" fillId="0" borderId="17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36" borderId="70" xfId="0" applyFont="1" applyFill="1" applyBorder="1" applyAlignment="1">
      <alignment wrapText="1"/>
    </xf>
    <xf numFmtId="0" fontId="2" fillId="0" borderId="38" xfId="0" applyFont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6" borderId="71" xfId="0" applyFont="1" applyFill="1" applyBorder="1" applyAlignment="1">
      <alignment horizontal="left" vertical="center" wrapText="1"/>
    </xf>
    <xf numFmtId="0" fontId="2" fillId="0" borderId="72" xfId="0" applyFont="1" applyBorder="1" applyAlignment="1">
      <alignment vertical="center"/>
    </xf>
    <xf numFmtId="0" fontId="2" fillId="36" borderId="73" xfId="0" applyFont="1" applyFill="1" applyBorder="1" applyAlignment="1">
      <alignment wrapText="1"/>
    </xf>
    <xf numFmtId="0" fontId="2" fillId="0" borderId="50" xfId="0" applyFont="1" applyBorder="1" applyAlignment="1">
      <alignment/>
    </xf>
    <xf numFmtId="0" fontId="2" fillId="0" borderId="12" xfId="53" applyFont="1" applyFill="1" applyBorder="1" applyAlignment="1">
      <alignment horizontal="center" vertical="center"/>
      <protection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2" xfId="53" applyFont="1" applyFill="1" applyBorder="1" applyAlignment="1">
      <alignment horizontal="center" vertical="center" wrapText="1"/>
      <protection/>
    </xf>
    <xf numFmtId="0" fontId="8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2" xfId="53" applyFont="1" applyFill="1" applyBorder="1" applyAlignment="1">
      <alignment horizontal="center" vertical="center" wrapText="1"/>
      <protection/>
    </xf>
    <xf numFmtId="0" fontId="2" fillId="0" borderId="38" xfId="53" applyFont="1" applyFill="1" applyBorder="1" applyAlignment="1">
      <alignment horizontal="center" vertical="center" wrapText="1"/>
      <protection/>
    </xf>
    <xf numFmtId="0" fontId="2" fillId="0" borderId="11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3" fillId="0" borderId="15" xfId="53" applyFont="1" applyBorder="1" applyAlignment="1">
      <alignment horizontal="center" vertical="center" textRotation="90" wrapText="1"/>
      <protection/>
    </xf>
    <xf numFmtId="0" fontId="13" fillId="0" borderId="13" xfId="53" applyFont="1" applyBorder="1" applyAlignment="1">
      <alignment horizontal="center" vertical="center" textRotation="90" wrapText="1"/>
      <protection/>
    </xf>
    <xf numFmtId="0" fontId="78" fillId="0" borderId="12" xfId="0" applyFont="1" applyFill="1" applyBorder="1" applyAlignment="1">
      <alignment horizontal="center" vertical="center" textRotation="90" wrapText="1"/>
    </xf>
    <xf numFmtId="0" fontId="78" fillId="0" borderId="12" xfId="0" applyFont="1" applyFill="1" applyBorder="1" applyAlignment="1">
      <alignment horizontal="center" vertical="center" wrapText="1"/>
    </xf>
    <xf numFmtId="0" fontId="78" fillId="0" borderId="12" xfId="0" applyFont="1" applyFill="1" applyBorder="1" applyAlignment="1">
      <alignment horizontal="center" vertical="center" textRotation="90"/>
    </xf>
    <xf numFmtId="0" fontId="13" fillId="0" borderId="15" xfId="53" applyFont="1" applyBorder="1" applyAlignment="1">
      <alignment horizontal="center" vertical="center" wrapText="1"/>
      <protection/>
    </xf>
    <xf numFmtId="0" fontId="13" fillId="0" borderId="13" xfId="53" applyFont="1" applyBorder="1" applyAlignment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 applyProtection="1">
      <alignment horizontal="center" vertical="center"/>
      <protection hidden="1"/>
    </xf>
    <xf numFmtId="0" fontId="79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horizontal="center" vertical="center"/>
      <protection/>
    </xf>
    <xf numFmtId="0" fontId="2" fillId="32" borderId="11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2" fillId="32" borderId="74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3" fillId="0" borderId="11" xfId="0" applyFont="1" applyFill="1" applyBorder="1" applyAlignment="1">
      <alignment wrapText="1"/>
    </xf>
    <xf numFmtId="0" fontId="0" fillId="0" borderId="38" xfId="0" applyBorder="1" applyAlignment="1">
      <alignment/>
    </xf>
    <xf numFmtId="0" fontId="2" fillId="32" borderId="75" xfId="0" applyFont="1" applyFill="1" applyBorder="1" applyAlignment="1">
      <alignment wrapText="1"/>
    </xf>
    <xf numFmtId="0" fontId="0" fillId="0" borderId="41" xfId="0" applyBorder="1" applyAlignment="1">
      <alignment/>
    </xf>
    <xf numFmtId="0" fontId="2" fillId="32" borderId="18" xfId="0" applyFont="1" applyFill="1" applyBorder="1" applyAlignment="1">
      <alignment wrapText="1"/>
    </xf>
    <xf numFmtId="0" fontId="8" fillId="33" borderId="12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3" fillId="40" borderId="76" xfId="0" applyFont="1" applyFill="1" applyBorder="1" applyAlignment="1">
      <alignment wrapText="1"/>
    </xf>
    <xf numFmtId="0" fontId="0" fillId="0" borderId="77" xfId="0" applyBorder="1" applyAlignment="1">
      <alignment/>
    </xf>
    <xf numFmtId="0" fontId="9" fillId="33" borderId="12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textRotation="90" wrapText="1"/>
    </xf>
    <xf numFmtId="0" fontId="2" fillId="33" borderId="15" xfId="0" applyFont="1" applyFill="1" applyBorder="1" applyAlignment="1">
      <alignment horizontal="center" vertical="center" textRotation="90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 wrapText="1"/>
    </xf>
    <xf numFmtId="1" fontId="2" fillId="37" borderId="29" xfId="0" applyNumberFormat="1" applyFont="1" applyFill="1" applyBorder="1" applyAlignment="1" applyProtection="1">
      <alignment horizontal="center" vertical="center"/>
      <protection hidden="1"/>
    </xf>
    <xf numFmtId="0" fontId="0" fillId="37" borderId="21" xfId="0" applyFill="1" applyBorder="1" applyAlignment="1" applyProtection="1">
      <alignment horizontal="center" vertical="center"/>
      <protection hidden="1"/>
    </xf>
    <xf numFmtId="0" fontId="0" fillId="37" borderId="16" xfId="0" applyFill="1" applyBorder="1" applyAlignment="1" applyProtection="1">
      <alignment horizontal="center" vertical="center"/>
      <protection hidden="1"/>
    </xf>
    <xf numFmtId="0" fontId="0" fillId="37" borderId="10" xfId="0" applyFill="1" applyBorder="1" applyAlignment="1" applyProtection="1">
      <alignment horizontal="center" vertical="center"/>
      <protection hidden="1"/>
    </xf>
    <xf numFmtId="0" fontId="0" fillId="37" borderId="19" xfId="0" applyFill="1" applyBorder="1" applyAlignment="1" applyProtection="1">
      <alignment horizontal="center" vertical="center"/>
      <protection hidden="1"/>
    </xf>
    <xf numFmtId="0" fontId="0" fillId="37" borderId="24" xfId="0" applyFill="1" applyBorder="1" applyAlignment="1" applyProtection="1">
      <alignment horizontal="center" vertical="center"/>
      <protection hidden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0" fontId="71" fillId="0" borderId="12" xfId="0" applyFont="1" applyFill="1" applyBorder="1" applyAlignment="1">
      <alignment horizontal="center" vertical="center" wrapText="1"/>
    </xf>
    <xf numFmtId="0" fontId="80" fillId="0" borderId="12" xfId="0" applyFont="1" applyBorder="1" applyAlignment="1">
      <alignment horizontal="center" vertical="center" wrapText="1"/>
    </xf>
    <xf numFmtId="0" fontId="71" fillId="0" borderId="29" xfId="0" applyFont="1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71" fillId="0" borderId="29" xfId="0" applyFont="1" applyBorder="1" applyAlignment="1">
      <alignment horizontal="center" vertical="center" wrapText="1"/>
    </xf>
    <xf numFmtId="9" fontId="3" fillId="0" borderId="65" xfId="59" applyFont="1" applyBorder="1" applyAlignment="1" applyProtection="1">
      <alignment horizontal="center" vertical="center"/>
      <protection hidden="1"/>
    </xf>
    <xf numFmtId="0" fontId="21" fillId="0" borderId="13" xfId="0" applyFont="1" applyBorder="1" applyAlignment="1" applyProtection="1">
      <alignment horizontal="center" vertical="center"/>
      <protection hidden="1"/>
    </xf>
    <xf numFmtId="49" fontId="9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 wrapText="1"/>
    </xf>
    <xf numFmtId="49" fontId="0" fillId="33" borderId="12" xfId="0" applyNumberFormat="1" applyFill="1" applyBorder="1" applyAlignment="1">
      <alignment horizontal="center" vertical="center"/>
    </xf>
    <xf numFmtId="49" fontId="76" fillId="33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33" borderId="46" xfId="0" applyFont="1" applyFill="1" applyBorder="1" applyAlignment="1">
      <alignment horizontal="left" vertical="center" wrapText="1"/>
    </xf>
    <xf numFmtId="0" fontId="10" fillId="33" borderId="78" xfId="0" applyFont="1" applyFill="1" applyBorder="1" applyAlignment="1">
      <alignment horizontal="left" vertical="center" wrapText="1"/>
    </xf>
    <xf numFmtId="0" fontId="10" fillId="33" borderId="77" xfId="0" applyFont="1" applyFill="1" applyBorder="1" applyAlignment="1">
      <alignment horizontal="left" vertical="center" wrapText="1"/>
    </xf>
    <xf numFmtId="0" fontId="11" fillId="33" borderId="29" xfId="0" applyFont="1" applyFill="1" applyBorder="1" applyAlignment="1" applyProtection="1">
      <alignment horizontal="center" vertical="center" wrapText="1"/>
      <protection/>
    </xf>
    <xf numFmtId="0" fontId="11" fillId="33" borderId="20" xfId="0" applyFont="1" applyFill="1" applyBorder="1" applyAlignment="1" applyProtection="1">
      <alignment horizontal="center" vertical="center" wrapText="1"/>
      <protection/>
    </xf>
    <xf numFmtId="0" fontId="11" fillId="33" borderId="21" xfId="0" applyFont="1" applyFill="1" applyBorder="1" applyAlignment="1" applyProtection="1">
      <alignment horizontal="center" vertical="center" wrapText="1"/>
      <protection/>
    </xf>
    <xf numFmtId="0" fontId="11" fillId="33" borderId="16" xfId="0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0" fontId="10" fillId="34" borderId="0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 applyProtection="1">
      <alignment horizontal="left" vertical="center"/>
      <protection locked="0"/>
    </xf>
    <xf numFmtId="0" fontId="0" fillId="34" borderId="0" xfId="0" applyFill="1" applyBorder="1" applyAlignment="1" applyProtection="1">
      <alignment horizontal="center"/>
      <protection locked="0"/>
    </xf>
    <xf numFmtId="0" fontId="27" fillId="34" borderId="0" xfId="42" applyFill="1" applyBorder="1" applyAlignment="1" applyProtection="1">
      <alignment horizontal="center" vertical="center"/>
      <protection locked="0"/>
    </xf>
    <xf numFmtId="0" fontId="16" fillId="34" borderId="0" xfId="0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8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3999499976634979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3999499976634979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3999499976634979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3999499976634979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3999499976634979"/>
        </patternFill>
      </fill>
    </dxf>
    <dxf>
      <fill>
        <patternFill>
          <bgColor rgb="FF92D050"/>
        </patternFill>
      </fill>
    </dxf>
    <dxf>
      <font>
        <color indexed="10"/>
      </font>
      <fill>
        <patternFill>
          <bgColor indexed="47"/>
        </patternFill>
      </fill>
    </dxf>
    <dxf>
      <font>
        <color rgb="FFFF0000"/>
      </font>
      <fill>
        <patternFill>
          <bgColor rgb="FFFFCC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123825</xdr:colOff>
      <xdr:row>1</xdr:row>
      <xdr:rowOff>142875</xdr:rowOff>
    </xdr:from>
    <xdr:to>
      <xdr:col>12</xdr:col>
      <xdr:colOff>923925</xdr:colOff>
      <xdr:row>1</xdr:row>
      <xdr:rowOff>390525</xdr:rowOff>
    </xdr:to>
    <xdr:sp>
      <xdr:nvSpPr>
        <xdr:cNvPr id="1" name="Стрелка вправо с вырезом 2"/>
        <xdr:cNvSpPr>
          <a:spLocks/>
        </xdr:cNvSpPr>
      </xdr:nvSpPr>
      <xdr:spPr>
        <a:xfrm>
          <a:off x="8877300" y="533400"/>
          <a:ext cx="2057400" cy="247650"/>
        </a:xfrm>
        <a:prstGeom prst="notchedRightArrow">
          <a:avLst>
            <a:gd name="adj" fmla="val 4315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c_comp\&#1052;&#1086;&#1085;&#1080;&#1090;&#1086;&#1088;&#1080;&#1085;&#1075;%20&#1044;&#1054;&#1055;\&#1052;&#1085;&#1080;&#1090;&#1086;&#1088;&#1080;&#1085;&#1075;&#1080;\&#1054;&#1073;&#1097;&#1077;&#1077;%20&#1086;&#1073;&#1088;&#1072;&#1079;&#1086;&#1074;&#1072;&#1085;&#1080;&#1077;\2019%20&#1075;&#1086;&#1076;\&#1060;&#1054;&#1056;&#1052;&#1040;\&#1056;&#1072;&#1079;&#1076;&#1077;&#1083;%208%20&#1084;&#1086;&#1085;&#1080;&#1090;&#1086;&#1088;&#1080;&#1085;&#1075;%20&#1054;&#1054;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c_comp\&#1052;&#1086;&#1085;&#1080;&#1090;&#1086;&#1088;&#1080;&#1085;&#1075;%20&#1044;&#1054;&#1055;\&#1052;&#1085;&#1080;&#1090;&#1086;&#1088;&#1080;&#1085;&#1075;&#1080;\&#1054;&#1073;&#1097;&#1077;&#1077;%20&#1086;&#1073;&#1088;&#1072;&#1079;&#1086;&#1074;&#1072;&#1085;&#1080;&#1077;\2019%20&#1075;&#1086;&#1076;\&#1060;&#1054;&#1056;&#1052;&#1040;\&#1056;&#1072;&#1079;&#1076;&#1077;&#1083;%2010%20&#1084;&#1086;&#1085;&#1080;&#1090;&#1086;&#1088;&#1080;&#1085;&#1075;%20&#1054;&#1054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по разделу 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по разделу 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orurg@mail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Y34"/>
  <sheetViews>
    <sheetView zoomScaleSheetLayoutView="100" zoomScalePageLayoutView="0" workbookViewId="0" topLeftCell="A16">
      <selection activeCell="DY36" sqref="DY36"/>
    </sheetView>
  </sheetViews>
  <sheetFormatPr defaultColWidth="9.00390625" defaultRowHeight="12.75"/>
  <cols>
    <col min="1" max="77" width="0.875" style="0" customWidth="1"/>
    <col min="78" max="78" width="0.875" style="0" hidden="1" customWidth="1"/>
    <col min="79" max="83" width="0.875" style="0" customWidth="1"/>
    <col min="84" max="84" width="3.00390625" style="0" customWidth="1"/>
    <col min="85" max="148" width="0.875" style="0" customWidth="1"/>
    <col min="149" max="149" width="21.875" style="0" customWidth="1"/>
    <col min="150" max="150" width="0.875" style="0" customWidth="1"/>
    <col min="151" max="151" width="2.00390625" style="0" customWidth="1"/>
    <col min="152" max="154" width="0.875" style="0" customWidth="1"/>
  </cols>
  <sheetData>
    <row r="1" spans="1:154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45" t="s">
        <v>293</v>
      </c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  <c r="AM1" s="346"/>
      <c r="AN1" s="346"/>
      <c r="AO1" s="346"/>
      <c r="AP1" s="346"/>
      <c r="AQ1" s="346"/>
      <c r="AR1" s="346"/>
      <c r="AS1" s="346"/>
      <c r="AT1" s="346"/>
      <c r="AU1" s="346"/>
      <c r="AV1" s="346"/>
      <c r="AW1" s="346"/>
      <c r="AX1" s="346"/>
      <c r="AY1" s="346"/>
      <c r="AZ1" s="346"/>
      <c r="BA1" s="346"/>
      <c r="BB1" s="346"/>
      <c r="BC1" s="346"/>
      <c r="BD1" s="346"/>
      <c r="BE1" s="346"/>
      <c r="BF1" s="346"/>
      <c r="BG1" s="346"/>
      <c r="BH1" s="346"/>
      <c r="BI1" s="346"/>
      <c r="BJ1" s="346"/>
      <c r="BK1" s="346"/>
      <c r="BL1" s="346"/>
      <c r="BM1" s="346"/>
      <c r="BN1" s="346"/>
      <c r="BO1" s="346"/>
      <c r="BP1" s="346"/>
      <c r="BQ1" s="346"/>
      <c r="BR1" s="346"/>
      <c r="BS1" s="346"/>
      <c r="BT1" s="346"/>
      <c r="BU1" s="346"/>
      <c r="BV1" s="346"/>
      <c r="BW1" s="346"/>
      <c r="BX1" s="346"/>
      <c r="BY1" s="346"/>
      <c r="BZ1" s="346"/>
      <c r="CA1" s="346"/>
      <c r="CB1" s="346"/>
      <c r="CC1" s="346"/>
      <c r="CD1" s="346"/>
      <c r="CE1" s="346"/>
      <c r="CF1" s="346"/>
      <c r="CG1" s="346"/>
      <c r="CH1" s="346"/>
      <c r="CI1" s="346"/>
      <c r="CJ1" s="346"/>
      <c r="CK1" s="346"/>
      <c r="CL1" s="346"/>
      <c r="CM1" s="346"/>
      <c r="CN1" s="346"/>
      <c r="CO1" s="346"/>
      <c r="CP1" s="346"/>
      <c r="CQ1" s="346"/>
      <c r="CR1" s="346"/>
      <c r="CS1" s="346"/>
      <c r="CT1" s="346"/>
      <c r="CU1" s="346"/>
      <c r="CV1" s="346"/>
      <c r="CW1" s="346"/>
      <c r="CX1" s="346"/>
      <c r="CY1" s="346"/>
      <c r="CZ1" s="346"/>
      <c r="DA1" s="346"/>
      <c r="DB1" s="346"/>
      <c r="DC1" s="346"/>
      <c r="DD1" s="346"/>
      <c r="DE1" s="346"/>
      <c r="DF1" s="346"/>
      <c r="DG1" s="346"/>
      <c r="DH1" s="346"/>
      <c r="DI1" s="346"/>
      <c r="DJ1" s="346"/>
      <c r="DK1" s="346"/>
      <c r="DL1" s="346"/>
      <c r="DM1" s="346"/>
      <c r="DN1" s="346"/>
      <c r="DO1" s="346"/>
      <c r="DP1" s="346"/>
      <c r="DQ1" s="346"/>
      <c r="DR1" s="346"/>
      <c r="DS1" s="346"/>
      <c r="DT1" s="346"/>
      <c r="DU1" s="346"/>
      <c r="DV1" s="346"/>
      <c r="DW1" s="346"/>
      <c r="DX1" s="346"/>
      <c r="DY1" s="346"/>
      <c r="DZ1" s="346"/>
      <c r="EA1" s="346"/>
      <c r="EB1" s="346"/>
      <c r="EC1" s="346"/>
      <c r="ED1" s="346"/>
      <c r="EE1" s="346"/>
      <c r="EF1" s="346"/>
      <c r="EG1" s="346"/>
      <c r="EH1" s="347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>
        <v>2</v>
      </c>
      <c r="EW1" s="1"/>
      <c r="EX1" s="1"/>
    </row>
    <row r="2" spans="1:15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48" t="s">
        <v>216</v>
      </c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349"/>
      <c r="AF2" s="349"/>
      <c r="AG2" s="349"/>
      <c r="AH2" s="349"/>
      <c r="AI2" s="349"/>
      <c r="AJ2" s="349"/>
      <c r="AK2" s="349"/>
      <c r="AL2" s="349"/>
      <c r="AM2" s="349"/>
      <c r="AN2" s="349"/>
      <c r="AO2" s="349"/>
      <c r="AP2" s="349"/>
      <c r="AQ2" s="349"/>
      <c r="AR2" s="349"/>
      <c r="AS2" s="349"/>
      <c r="AT2" s="349"/>
      <c r="AU2" s="349"/>
      <c r="AV2" s="349"/>
      <c r="AW2" s="349"/>
      <c r="AX2" s="349"/>
      <c r="AY2" s="349"/>
      <c r="AZ2" s="349"/>
      <c r="BA2" s="349"/>
      <c r="BB2" s="349"/>
      <c r="BC2" s="349"/>
      <c r="BD2" s="349"/>
      <c r="BE2" s="349"/>
      <c r="BF2" s="349"/>
      <c r="BG2" s="349"/>
      <c r="BH2" s="349"/>
      <c r="BI2" s="349"/>
      <c r="BJ2" s="349"/>
      <c r="BK2" s="349"/>
      <c r="BL2" s="349"/>
      <c r="BM2" s="349"/>
      <c r="BN2" s="349"/>
      <c r="BO2" s="349"/>
      <c r="BP2" s="349"/>
      <c r="BQ2" s="349"/>
      <c r="BR2" s="349"/>
      <c r="BS2" s="349"/>
      <c r="BT2" s="349"/>
      <c r="BU2" s="349"/>
      <c r="BV2" s="349"/>
      <c r="BW2" s="349"/>
      <c r="BX2" s="349"/>
      <c r="BY2" s="349"/>
      <c r="BZ2" s="349"/>
      <c r="CA2" s="349"/>
      <c r="CB2" s="349"/>
      <c r="CC2" s="349"/>
      <c r="CD2" s="349"/>
      <c r="CE2" s="349"/>
      <c r="CF2" s="349"/>
      <c r="CG2" s="349"/>
      <c r="CH2" s="349"/>
      <c r="CI2" s="349"/>
      <c r="CJ2" s="349"/>
      <c r="CK2" s="349"/>
      <c r="CL2" s="349"/>
      <c r="CM2" s="349"/>
      <c r="CN2" s="349"/>
      <c r="CO2" s="349"/>
      <c r="CP2" s="349"/>
      <c r="CQ2" s="349"/>
      <c r="CR2" s="349"/>
      <c r="CS2" s="349"/>
      <c r="CT2" s="349"/>
      <c r="CU2" s="349"/>
      <c r="CV2" s="349"/>
      <c r="CW2" s="349"/>
      <c r="CX2" s="349"/>
      <c r="CY2" s="349"/>
      <c r="CZ2" s="349"/>
      <c r="DA2" s="349"/>
      <c r="DB2" s="349"/>
      <c r="DC2" s="349"/>
      <c r="DD2" s="349"/>
      <c r="DE2" s="349"/>
      <c r="DF2" s="349"/>
      <c r="DG2" s="349"/>
      <c r="DH2" s="349"/>
      <c r="DI2" s="349"/>
      <c r="DJ2" s="349"/>
      <c r="DK2" s="349"/>
      <c r="DL2" s="349"/>
      <c r="DM2" s="349"/>
      <c r="DN2" s="349"/>
      <c r="DO2" s="349"/>
      <c r="DP2" s="349"/>
      <c r="DQ2" s="349"/>
      <c r="DR2" s="349"/>
      <c r="DS2" s="349"/>
      <c r="DT2" s="349"/>
      <c r="DU2" s="349"/>
      <c r="DV2" s="349"/>
      <c r="DW2" s="349"/>
      <c r="DX2" s="349"/>
      <c r="DY2" s="349"/>
      <c r="DZ2" s="349"/>
      <c r="EA2" s="349"/>
      <c r="EB2" s="349"/>
      <c r="EC2" s="349"/>
      <c r="ED2" s="349"/>
      <c r="EE2" s="349"/>
      <c r="EF2" s="349"/>
      <c r="EG2" s="349"/>
      <c r="EH2" s="350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</row>
    <row r="3" spans="1:15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348" t="s">
        <v>217</v>
      </c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49"/>
      <c r="AE3" s="349"/>
      <c r="AF3" s="349"/>
      <c r="AG3" s="349"/>
      <c r="AH3" s="349"/>
      <c r="AI3" s="349"/>
      <c r="AJ3" s="349"/>
      <c r="AK3" s="349"/>
      <c r="AL3" s="349"/>
      <c r="AM3" s="349"/>
      <c r="AN3" s="349"/>
      <c r="AO3" s="349"/>
      <c r="AP3" s="349"/>
      <c r="AQ3" s="349"/>
      <c r="AR3" s="349"/>
      <c r="AS3" s="349"/>
      <c r="AT3" s="349"/>
      <c r="AU3" s="349"/>
      <c r="AV3" s="349"/>
      <c r="AW3" s="349"/>
      <c r="AX3" s="349"/>
      <c r="AY3" s="349"/>
      <c r="AZ3" s="349"/>
      <c r="BA3" s="349"/>
      <c r="BB3" s="349"/>
      <c r="BC3" s="349"/>
      <c r="BD3" s="349"/>
      <c r="BE3" s="349"/>
      <c r="BF3" s="349"/>
      <c r="BG3" s="349"/>
      <c r="BH3" s="349"/>
      <c r="BI3" s="349"/>
      <c r="BJ3" s="349"/>
      <c r="BK3" s="349"/>
      <c r="BL3" s="349"/>
      <c r="BM3" s="349"/>
      <c r="BN3" s="349"/>
      <c r="BO3" s="349"/>
      <c r="BP3" s="349"/>
      <c r="BQ3" s="349"/>
      <c r="BR3" s="349"/>
      <c r="BS3" s="349"/>
      <c r="BT3" s="349"/>
      <c r="BU3" s="349"/>
      <c r="BV3" s="349"/>
      <c r="BW3" s="349"/>
      <c r="BX3" s="349"/>
      <c r="BY3" s="349"/>
      <c r="BZ3" s="349"/>
      <c r="CA3" s="349"/>
      <c r="CB3" s="349"/>
      <c r="CC3" s="349"/>
      <c r="CD3" s="349"/>
      <c r="CE3" s="349"/>
      <c r="CF3" s="349"/>
      <c r="CG3" s="349"/>
      <c r="CH3" s="349"/>
      <c r="CI3" s="349"/>
      <c r="CJ3" s="349"/>
      <c r="CK3" s="349"/>
      <c r="CL3" s="349"/>
      <c r="CM3" s="349"/>
      <c r="CN3" s="349"/>
      <c r="CO3" s="349"/>
      <c r="CP3" s="349"/>
      <c r="CQ3" s="349"/>
      <c r="CR3" s="349"/>
      <c r="CS3" s="349"/>
      <c r="CT3" s="349"/>
      <c r="CU3" s="349"/>
      <c r="CV3" s="349"/>
      <c r="CW3" s="349"/>
      <c r="CX3" s="349"/>
      <c r="CY3" s="349"/>
      <c r="CZ3" s="349"/>
      <c r="DA3" s="349"/>
      <c r="DB3" s="349"/>
      <c r="DC3" s="349"/>
      <c r="DD3" s="349"/>
      <c r="DE3" s="349"/>
      <c r="DF3" s="349"/>
      <c r="DG3" s="349"/>
      <c r="DH3" s="349"/>
      <c r="DI3" s="349"/>
      <c r="DJ3" s="349"/>
      <c r="DK3" s="349"/>
      <c r="DL3" s="349"/>
      <c r="DM3" s="349"/>
      <c r="DN3" s="349"/>
      <c r="DO3" s="349"/>
      <c r="DP3" s="349"/>
      <c r="DQ3" s="349"/>
      <c r="DR3" s="349"/>
      <c r="DS3" s="349"/>
      <c r="DT3" s="349"/>
      <c r="DU3" s="349"/>
      <c r="DV3" s="349"/>
      <c r="DW3" s="349"/>
      <c r="DX3" s="349"/>
      <c r="DY3" s="349"/>
      <c r="DZ3" s="349"/>
      <c r="EA3" s="349"/>
      <c r="EB3" s="349"/>
      <c r="EC3" s="349"/>
      <c r="ED3" s="349"/>
      <c r="EE3" s="349"/>
      <c r="EF3" s="349"/>
      <c r="EG3" s="349"/>
      <c r="EH3" s="350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</row>
    <row r="4" spans="1:154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</row>
    <row r="5" spans="1:154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351" t="s">
        <v>625</v>
      </c>
      <c r="X5" s="352"/>
      <c r="Y5" s="352"/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2"/>
      <c r="AR5" s="352"/>
      <c r="AS5" s="352"/>
      <c r="AT5" s="352"/>
      <c r="AU5" s="352"/>
      <c r="AV5" s="352"/>
      <c r="AW5" s="352"/>
      <c r="AX5" s="352"/>
      <c r="AY5" s="352"/>
      <c r="AZ5" s="352"/>
      <c r="BA5" s="352"/>
      <c r="BB5" s="352"/>
      <c r="BC5" s="352"/>
      <c r="BD5" s="352"/>
      <c r="BE5" s="352"/>
      <c r="BF5" s="352"/>
      <c r="BG5" s="352"/>
      <c r="BH5" s="352"/>
      <c r="BI5" s="352"/>
      <c r="BJ5" s="352"/>
      <c r="BK5" s="352"/>
      <c r="BL5" s="352"/>
      <c r="BM5" s="352"/>
      <c r="BN5" s="352"/>
      <c r="BO5" s="352"/>
      <c r="BP5" s="352"/>
      <c r="BQ5" s="352"/>
      <c r="BR5" s="352"/>
      <c r="BS5" s="352"/>
      <c r="BT5" s="352"/>
      <c r="BU5" s="352"/>
      <c r="BV5" s="352"/>
      <c r="BW5" s="352"/>
      <c r="BX5" s="352"/>
      <c r="BY5" s="352"/>
      <c r="BZ5" s="352"/>
      <c r="CA5" s="352"/>
      <c r="CB5" s="352"/>
      <c r="CC5" s="352"/>
      <c r="CD5" s="352"/>
      <c r="CE5" s="352"/>
      <c r="CF5" s="352"/>
      <c r="CG5" s="352"/>
      <c r="CH5" s="352"/>
      <c r="CI5" s="352"/>
      <c r="CJ5" s="352"/>
      <c r="CK5" s="352"/>
      <c r="CL5" s="352"/>
      <c r="CM5" s="352"/>
      <c r="CN5" s="352"/>
      <c r="CO5" s="352"/>
      <c r="CP5" s="352"/>
      <c r="CQ5" s="352"/>
      <c r="CR5" s="352"/>
      <c r="CS5" s="352"/>
      <c r="CT5" s="352"/>
      <c r="CU5" s="352"/>
      <c r="CV5" s="352"/>
      <c r="CW5" s="352"/>
      <c r="CX5" s="352"/>
      <c r="CY5" s="352"/>
      <c r="CZ5" s="352"/>
      <c r="DA5" s="352"/>
      <c r="DB5" s="352"/>
      <c r="DC5" s="352"/>
      <c r="DD5" s="352"/>
      <c r="DE5" s="352"/>
      <c r="DF5" s="352"/>
      <c r="DG5" s="352"/>
      <c r="DH5" s="352"/>
      <c r="DI5" s="352"/>
      <c r="DJ5" s="352"/>
      <c r="DK5" s="352"/>
      <c r="DL5" s="352"/>
      <c r="DM5" s="352"/>
      <c r="DN5" s="352"/>
      <c r="DO5" s="352"/>
      <c r="DP5" s="352"/>
      <c r="DQ5" s="352"/>
      <c r="DR5" s="352"/>
      <c r="DS5" s="352"/>
      <c r="DT5" s="352"/>
      <c r="DU5" s="352"/>
      <c r="DV5" s="352"/>
      <c r="DW5" s="352"/>
      <c r="DX5" s="352"/>
      <c r="DY5" s="352"/>
      <c r="DZ5" s="352"/>
      <c r="EA5" s="352"/>
      <c r="EB5" s="352"/>
      <c r="EC5" s="352"/>
      <c r="ED5" s="352"/>
      <c r="EE5" s="352"/>
      <c r="EF5" s="353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</row>
    <row r="6" spans="1:154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354" t="s">
        <v>626</v>
      </c>
      <c r="X6" s="355"/>
      <c r="Y6" s="355"/>
      <c r="Z6" s="355"/>
      <c r="AA6" s="355"/>
      <c r="AB6" s="355"/>
      <c r="AC6" s="355"/>
      <c r="AD6" s="355"/>
      <c r="AE6" s="355"/>
      <c r="AF6" s="355"/>
      <c r="AG6" s="355"/>
      <c r="AH6" s="355"/>
      <c r="AI6" s="355"/>
      <c r="AJ6" s="355"/>
      <c r="AK6" s="355"/>
      <c r="AL6" s="355"/>
      <c r="AM6" s="355"/>
      <c r="AN6" s="355"/>
      <c r="AO6" s="355"/>
      <c r="AP6" s="355"/>
      <c r="AQ6" s="355"/>
      <c r="AR6" s="355"/>
      <c r="AS6" s="355"/>
      <c r="AT6" s="355"/>
      <c r="AU6" s="355"/>
      <c r="AV6" s="355"/>
      <c r="AW6" s="355"/>
      <c r="AX6" s="355"/>
      <c r="AY6" s="355"/>
      <c r="AZ6" s="355"/>
      <c r="BA6" s="355"/>
      <c r="BB6" s="355"/>
      <c r="BC6" s="355"/>
      <c r="BD6" s="355"/>
      <c r="BE6" s="355"/>
      <c r="BF6" s="355"/>
      <c r="BG6" s="355"/>
      <c r="BH6" s="355"/>
      <c r="BI6" s="355"/>
      <c r="BJ6" s="355"/>
      <c r="BK6" s="355"/>
      <c r="BL6" s="355"/>
      <c r="BM6" s="355"/>
      <c r="BN6" s="355"/>
      <c r="BO6" s="355"/>
      <c r="BP6" s="355"/>
      <c r="BQ6" s="355"/>
      <c r="BR6" s="355"/>
      <c r="BS6" s="355"/>
      <c r="BT6" s="355"/>
      <c r="BU6" s="355"/>
      <c r="BV6" s="355"/>
      <c r="BW6" s="355"/>
      <c r="BX6" s="355"/>
      <c r="BY6" s="355"/>
      <c r="BZ6" s="355"/>
      <c r="CA6" s="355"/>
      <c r="CB6" s="355"/>
      <c r="CC6" s="355"/>
      <c r="CD6" s="355"/>
      <c r="CE6" s="355"/>
      <c r="CF6" s="355"/>
      <c r="CG6" s="355"/>
      <c r="CH6" s="355"/>
      <c r="CI6" s="355"/>
      <c r="CJ6" s="355"/>
      <c r="CK6" s="355"/>
      <c r="CL6" s="355"/>
      <c r="CM6" s="355"/>
      <c r="CN6" s="355"/>
      <c r="CO6" s="355"/>
      <c r="CP6" s="355"/>
      <c r="CQ6" s="355"/>
      <c r="CR6" s="355"/>
      <c r="CS6" s="355"/>
      <c r="CT6" s="355"/>
      <c r="CU6" s="355"/>
      <c r="CV6" s="355"/>
      <c r="CW6" s="355"/>
      <c r="CX6" s="355"/>
      <c r="CY6" s="355"/>
      <c r="CZ6" s="355"/>
      <c r="DA6" s="355"/>
      <c r="DB6" s="355"/>
      <c r="DC6" s="355"/>
      <c r="DD6" s="355"/>
      <c r="DE6" s="355"/>
      <c r="DF6" s="355"/>
      <c r="DG6" s="355"/>
      <c r="DH6" s="355"/>
      <c r="DI6" s="355"/>
      <c r="DJ6" s="355"/>
      <c r="DK6" s="355"/>
      <c r="DL6" s="355"/>
      <c r="DM6" s="355"/>
      <c r="DN6" s="355"/>
      <c r="DO6" s="355"/>
      <c r="DP6" s="355"/>
      <c r="DQ6" s="355"/>
      <c r="DR6" s="355"/>
      <c r="DS6" s="355"/>
      <c r="DT6" s="355"/>
      <c r="DU6" s="355"/>
      <c r="DV6" s="355"/>
      <c r="DW6" s="355"/>
      <c r="DX6" s="355"/>
      <c r="DY6" s="355"/>
      <c r="DZ6" s="355"/>
      <c r="EA6" s="355"/>
      <c r="EB6" s="355"/>
      <c r="EC6" s="355"/>
      <c r="ED6" s="355"/>
      <c r="EE6" s="355"/>
      <c r="EF6" s="356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</row>
    <row r="7" spans="1:154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354" t="s">
        <v>627</v>
      </c>
      <c r="X7" s="355"/>
      <c r="Y7" s="355"/>
      <c r="Z7" s="355"/>
      <c r="AA7" s="355"/>
      <c r="AB7" s="355"/>
      <c r="AC7" s="355"/>
      <c r="AD7" s="355"/>
      <c r="AE7" s="355"/>
      <c r="AF7" s="355"/>
      <c r="AG7" s="355"/>
      <c r="AH7" s="355"/>
      <c r="AI7" s="355"/>
      <c r="AJ7" s="355"/>
      <c r="AK7" s="355"/>
      <c r="AL7" s="355"/>
      <c r="AM7" s="355"/>
      <c r="AN7" s="355"/>
      <c r="AO7" s="355"/>
      <c r="AP7" s="355"/>
      <c r="AQ7" s="355"/>
      <c r="AR7" s="355"/>
      <c r="AS7" s="355"/>
      <c r="AT7" s="355"/>
      <c r="AU7" s="355"/>
      <c r="AV7" s="355"/>
      <c r="AW7" s="355"/>
      <c r="AX7" s="355"/>
      <c r="AY7" s="355"/>
      <c r="AZ7" s="355"/>
      <c r="BA7" s="355"/>
      <c r="BB7" s="355"/>
      <c r="BC7" s="355"/>
      <c r="BD7" s="355"/>
      <c r="BE7" s="355"/>
      <c r="BF7" s="355"/>
      <c r="BG7" s="355"/>
      <c r="BH7" s="355"/>
      <c r="BI7" s="355"/>
      <c r="BJ7" s="355"/>
      <c r="BK7" s="355"/>
      <c r="BL7" s="355"/>
      <c r="BM7" s="355"/>
      <c r="BN7" s="355"/>
      <c r="BO7" s="355"/>
      <c r="BP7" s="355"/>
      <c r="BQ7" s="355"/>
      <c r="BR7" s="355"/>
      <c r="BS7" s="355"/>
      <c r="BT7" s="355"/>
      <c r="BU7" s="355"/>
      <c r="BV7" s="355"/>
      <c r="BW7" s="355"/>
      <c r="BX7" s="355"/>
      <c r="BY7" s="355"/>
      <c r="BZ7" s="355"/>
      <c r="CA7" s="355"/>
      <c r="CB7" s="355"/>
      <c r="CC7" s="355"/>
      <c r="CD7" s="355"/>
      <c r="CE7" s="355"/>
      <c r="CF7" s="355"/>
      <c r="CG7" s="355"/>
      <c r="CH7" s="355"/>
      <c r="CI7" s="355"/>
      <c r="CJ7" s="355"/>
      <c r="CK7" s="355"/>
      <c r="CL7" s="355"/>
      <c r="CM7" s="355"/>
      <c r="CN7" s="355"/>
      <c r="CO7" s="355"/>
      <c r="CP7" s="355"/>
      <c r="CQ7" s="355"/>
      <c r="CR7" s="355"/>
      <c r="CS7" s="355"/>
      <c r="CT7" s="355"/>
      <c r="CU7" s="355"/>
      <c r="CV7" s="355"/>
      <c r="CW7" s="355"/>
      <c r="CX7" s="355"/>
      <c r="CY7" s="355"/>
      <c r="CZ7" s="355"/>
      <c r="DA7" s="355"/>
      <c r="DB7" s="355"/>
      <c r="DC7" s="355"/>
      <c r="DD7" s="355"/>
      <c r="DE7" s="355"/>
      <c r="DF7" s="355"/>
      <c r="DG7" s="355"/>
      <c r="DH7" s="355"/>
      <c r="DI7" s="355"/>
      <c r="DJ7" s="355"/>
      <c r="DK7" s="355"/>
      <c r="DL7" s="355"/>
      <c r="DM7" s="355"/>
      <c r="DN7" s="355"/>
      <c r="DO7" s="355"/>
      <c r="DP7" s="355"/>
      <c r="DQ7" s="355"/>
      <c r="DR7" s="355"/>
      <c r="DS7" s="355"/>
      <c r="DT7" s="355"/>
      <c r="DU7" s="355"/>
      <c r="DV7" s="355"/>
      <c r="DW7" s="355"/>
      <c r="DX7" s="355"/>
      <c r="DY7" s="355"/>
      <c r="DZ7" s="355"/>
      <c r="EA7" s="355"/>
      <c r="EB7" s="355"/>
      <c r="EC7" s="355"/>
      <c r="ED7" s="355"/>
      <c r="EE7" s="355"/>
      <c r="EF7" s="356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</row>
    <row r="8" spans="1:154" ht="39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339" t="s">
        <v>628</v>
      </c>
      <c r="X8" s="340"/>
      <c r="Y8" s="340"/>
      <c r="Z8" s="340"/>
      <c r="AA8" s="340"/>
      <c r="AB8" s="340"/>
      <c r="AC8" s="340"/>
      <c r="AD8" s="340"/>
      <c r="AE8" s="340"/>
      <c r="AF8" s="340"/>
      <c r="AG8" s="340"/>
      <c r="AH8" s="340"/>
      <c r="AI8" s="340"/>
      <c r="AJ8" s="340"/>
      <c r="AK8" s="340"/>
      <c r="AL8" s="340"/>
      <c r="AM8" s="340"/>
      <c r="AN8" s="340"/>
      <c r="AO8" s="340"/>
      <c r="AP8" s="340"/>
      <c r="AQ8" s="340"/>
      <c r="AR8" s="340"/>
      <c r="AS8" s="340"/>
      <c r="AT8" s="340"/>
      <c r="AU8" s="340"/>
      <c r="AV8" s="340"/>
      <c r="AW8" s="340"/>
      <c r="AX8" s="340"/>
      <c r="AY8" s="340"/>
      <c r="AZ8" s="340"/>
      <c r="BA8" s="340"/>
      <c r="BB8" s="340"/>
      <c r="BC8" s="340"/>
      <c r="BD8" s="340"/>
      <c r="BE8" s="340"/>
      <c r="BF8" s="340"/>
      <c r="BG8" s="340"/>
      <c r="BH8" s="340"/>
      <c r="BI8" s="340"/>
      <c r="BJ8" s="340"/>
      <c r="BK8" s="340"/>
      <c r="BL8" s="340"/>
      <c r="BM8" s="340"/>
      <c r="BN8" s="340"/>
      <c r="BO8" s="340"/>
      <c r="BP8" s="340"/>
      <c r="BQ8" s="340"/>
      <c r="BR8" s="340"/>
      <c r="BS8" s="340"/>
      <c r="BT8" s="340"/>
      <c r="BU8" s="340"/>
      <c r="BV8" s="340"/>
      <c r="BW8" s="340"/>
      <c r="BX8" s="340"/>
      <c r="BY8" s="340"/>
      <c r="BZ8" s="340"/>
      <c r="CA8" s="340"/>
      <c r="CB8" s="340"/>
      <c r="CC8" s="340"/>
      <c r="CD8" s="340"/>
      <c r="CE8" s="340"/>
      <c r="CF8" s="340"/>
      <c r="CG8" s="340"/>
      <c r="CH8" s="340"/>
      <c r="CI8" s="340"/>
      <c r="CJ8" s="340"/>
      <c r="CK8" s="340"/>
      <c r="CL8" s="340"/>
      <c r="CM8" s="340"/>
      <c r="CN8" s="340"/>
      <c r="CO8" s="340"/>
      <c r="CP8" s="340"/>
      <c r="CQ8" s="340"/>
      <c r="CR8" s="340"/>
      <c r="CS8" s="340"/>
      <c r="CT8" s="340"/>
      <c r="CU8" s="340"/>
      <c r="CV8" s="340"/>
      <c r="CW8" s="340"/>
      <c r="CX8" s="340"/>
      <c r="CY8" s="340"/>
      <c r="CZ8" s="340"/>
      <c r="DA8" s="340"/>
      <c r="DB8" s="340"/>
      <c r="DC8" s="340"/>
      <c r="DD8" s="340"/>
      <c r="DE8" s="340"/>
      <c r="DF8" s="340"/>
      <c r="DG8" s="340"/>
      <c r="DH8" s="340"/>
      <c r="DI8" s="340"/>
      <c r="DJ8" s="340"/>
      <c r="DK8" s="340"/>
      <c r="DL8" s="340"/>
      <c r="DM8" s="340"/>
      <c r="DN8" s="340"/>
      <c r="DO8" s="340"/>
      <c r="DP8" s="340"/>
      <c r="DQ8" s="340"/>
      <c r="DR8" s="340"/>
      <c r="DS8" s="340"/>
      <c r="DT8" s="340"/>
      <c r="DU8" s="340"/>
      <c r="DV8" s="340"/>
      <c r="DW8" s="340"/>
      <c r="DX8" s="340"/>
      <c r="DY8" s="340"/>
      <c r="DZ8" s="340"/>
      <c r="EA8" s="340"/>
      <c r="EB8" s="340"/>
      <c r="EC8" s="340"/>
      <c r="ED8" s="340"/>
      <c r="EE8" s="340"/>
      <c r="EF8" s="34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</row>
    <row r="9" spans="1:154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</row>
    <row r="10" spans="1:154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</row>
    <row r="11" spans="1:154" ht="12.75">
      <c r="A11" s="328" t="s">
        <v>218</v>
      </c>
      <c r="B11" s="329"/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29"/>
      <c r="AJ11" s="329"/>
      <c r="AK11" s="329"/>
      <c r="AL11" s="329"/>
      <c r="AM11" s="329"/>
      <c r="AN11" s="329"/>
      <c r="AO11" s="329"/>
      <c r="AP11" s="329"/>
      <c r="AQ11" s="329"/>
      <c r="AR11" s="329"/>
      <c r="AS11" s="329"/>
      <c r="AT11" s="329"/>
      <c r="AU11" s="329"/>
      <c r="AV11" s="329"/>
      <c r="AW11" s="329"/>
      <c r="AX11" s="329"/>
      <c r="AY11" s="329"/>
      <c r="AZ11" s="329"/>
      <c r="BA11" s="329"/>
      <c r="BB11" s="329"/>
      <c r="BC11" s="329"/>
      <c r="BD11" s="329"/>
      <c r="BE11" s="329"/>
      <c r="BF11" s="329"/>
      <c r="BG11" s="329"/>
      <c r="BH11" s="329"/>
      <c r="BI11" s="329"/>
      <c r="BJ11" s="329"/>
      <c r="BK11" s="329"/>
      <c r="BL11" s="329"/>
      <c r="BM11" s="329"/>
      <c r="BN11" s="329"/>
      <c r="BO11" s="329"/>
      <c r="BP11" s="329"/>
      <c r="BQ11" s="329"/>
      <c r="BR11" s="329"/>
      <c r="BS11" s="329"/>
      <c r="BT11" s="329"/>
      <c r="BU11" s="329"/>
      <c r="BV11" s="329"/>
      <c r="BW11" s="329"/>
      <c r="BX11" s="329"/>
      <c r="BY11" s="329"/>
      <c r="BZ11" s="329"/>
      <c r="CA11" s="329"/>
      <c r="CB11" s="329"/>
      <c r="CC11" s="329"/>
      <c r="CD11" s="329"/>
      <c r="CE11" s="329"/>
      <c r="CF11" s="330"/>
      <c r="CG11" s="328" t="s">
        <v>219</v>
      </c>
      <c r="CH11" s="329"/>
      <c r="CI11" s="329"/>
      <c r="CJ11" s="329"/>
      <c r="CK11" s="329"/>
      <c r="CL11" s="329"/>
      <c r="CM11" s="329"/>
      <c r="CN11" s="329"/>
      <c r="CO11" s="329"/>
      <c r="CP11" s="329"/>
      <c r="CQ11" s="329"/>
      <c r="CR11" s="329"/>
      <c r="CS11" s="329"/>
      <c r="CT11" s="329"/>
      <c r="CU11" s="329"/>
      <c r="CV11" s="329"/>
      <c r="CW11" s="329"/>
      <c r="CX11" s="329"/>
      <c r="CY11" s="329"/>
      <c r="CZ11" s="329"/>
      <c r="DA11" s="329"/>
      <c r="DB11" s="329"/>
      <c r="DC11" s="329"/>
      <c r="DD11" s="329"/>
      <c r="DE11" s="329"/>
      <c r="DF11" s="329"/>
      <c r="DG11" s="329"/>
      <c r="DH11" s="329"/>
      <c r="DI11" s="329"/>
      <c r="DJ11" s="329"/>
      <c r="DK11" s="329"/>
      <c r="DL11" s="330"/>
      <c r="DM11" s="1"/>
      <c r="DN11" s="1"/>
      <c r="DO11" s="1"/>
      <c r="DP11" s="1"/>
      <c r="DQ11" s="1"/>
      <c r="DR11" s="1"/>
      <c r="DS11" s="333" t="s">
        <v>292</v>
      </c>
      <c r="DT11" s="334"/>
      <c r="DU11" s="334"/>
      <c r="DV11" s="334"/>
      <c r="DW11" s="334"/>
      <c r="DX11" s="334"/>
      <c r="DY11" s="334"/>
      <c r="DZ11" s="334"/>
      <c r="EA11" s="334"/>
      <c r="EB11" s="334"/>
      <c r="EC11" s="334"/>
      <c r="ED11" s="334"/>
      <c r="EE11" s="334"/>
      <c r="EF11" s="334"/>
      <c r="EG11" s="334"/>
      <c r="EH11" s="334"/>
      <c r="EI11" s="334"/>
      <c r="EJ11" s="334"/>
      <c r="EK11" s="334"/>
      <c r="EL11" s="334"/>
      <c r="EM11" s="334"/>
      <c r="EN11" s="334"/>
      <c r="EO11" s="334"/>
      <c r="EP11" s="334"/>
      <c r="EQ11" s="334"/>
      <c r="ER11" s="334"/>
      <c r="ES11" s="335"/>
      <c r="ET11" s="1"/>
      <c r="EU11" s="1"/>
      <c r="EV11" s="1"/>
      <c r="EW11" s="1"/>
      <c r="EX11" s="1"/>
    </row>
    <row r="12" spans="1:154" ht="36" customHeight="1">
      <c r="A12" s="331" t="s">
        <v>241</v>
      </c>
      <c r="B12" s="332"/>
      <c r="C12" s="332"/>
      <c r="D12" s="332"/>
      <c r="E12" s="332"/>
      <c r="F12" s="332"/>
      <c r="G12" s="332"/>
      <c r="H12" s="332"/>
      <c r="I12" s="332"/>
      <c r="J12" s="332"/>
      <c r="K12" s="332"/>
      <c r="L12" s="332"/>
      <c r="M12" s="332"/>
      <c r="N12" s="332"/>
      <c r="O12" s="332"/>
      <c r="P12" s="332"/>
      <c r="Q12" s="332"/>
      <c r="R12" s="332"/>
      <c r="S12" s="332"/>
      <c r="T12" s="332"/>
      <c r="U12" s="332"/>
      <c r="V12" s="332"/>
      <c r="W12" s="332"/>
      <c r="X12" s="332"/>
      <c r="Y12" s="332"/>
      <c r="Z12" s="332"/>
      <c r="AA12" s="332"/>
      <c r="AB12" s="332"/>
      <c r="AC12" s="332"/>
      <c r="AD12" s="332"/>
      <c r="AE12" s="332"/>
      <c r="AF12" s="332"/>
      <c r="AG12" s="332"/>
      <c r="AH12" s="332"/>
      <c r="AI12" s="332"/>
      <c r="AJ12" s="332"/>
      <c r="AK12" s="332"/>
      <c r="AL12" s="332"/>
      <c r="AM12" s="332"/>
      <c r="AN12" s="332"/>
      <c r="AO12" s="332"/>
      <c r="AP12" s="332"/>
      <c r="AQ12" s="332"/>
      <c r="AR12" s="332"/>
      <c r="AS12" s="332"/>
      <c r="AT12" s="332"/>
      <c r="AU12" s="332"/>
      <c r="AV12" s="332"/>
      <c r="AW12" s="332"/>
      <c r="AX12" s="332"/>
      <c r="AY12" s="332"/>
      <c r="AZ12" s="332"/>
      <c r="BA12" s="332"/>
      <c r="BB12" s="332"/>
      <c r="BC12" s="332"/>
      <c r="BD12" s="332"/>
      <c r="BE12" s="332"/>
      <c r="BF12" s="332"/>
      <c r="BG12" s="332"/>
      <c r="BH12" s="332"/>
      <c r="BI12" s="332"/>
      <c r="BJ12" s="332"/>
      <c r="BK12" s="332"/>
      <c r="BL12" s="332"/>
      <c r="BM12" s="332"/>
      <c r="BN12" s="332"/>
      <c r="BO12" s="332"/>
      <c r="BP12" s="332"/>
      <c r="BQ12" s="332"/>
      <c r="BR12" s="332"/>
      <c r="BS12" s="332"/>
      <c r="BT12" s="332"/>
      <c r="BU12" s="332"/>
      <c r="BV12" s="332"/>
      <c r="BW12" s="332"/>
      <c r="BX12" s="332"/>
      <c r="BY12" s="332"/>
      <c r="BZ12" s="332"/>
      <c r="CA12" s="72"/>
      <c r="CB12" s="72"/>
      <c r="CC12" s="72"/>
      <c r="CD12" s="72"/>
      <c r="CE12" s="72"/>
      <c r="CF12" s="73"/>
      <c r="CG12" s="10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6"/>
      <c r="DM12" s="1"/>
      <c r="DN12" s="1"/>
      <c r="DO12" s="1"/>
      <c r="DP12" s="1"/>
      <c r="DQ12" s="1"/>
      <c r="DR12" s="1"/>
      <c r="DS12" s="336"/>
      <c r="DT12" s="337"/>
      <c r="DU12" s="337"/>
      <c r="DV12" s="337"/>
      <c r="DW12" s="337"/>
      <c r="DX12" s="337"/>
      <c r="DY12" s="337"/>
      <c r="DZ12" s="337"/>
      <c r="EA12" s="337"/>
      <c r="EB12" s="337"/>
      <c r="EC12" s="337"/>
      <c r="ED12" s="337"/>
      <c r="EE12" s="337"/>
      <c r="EF12" s="337"/>
      <c r="EG12" s="337"/>
      <c r="EH12" s="337"/>
      <c r="EI12" s="337"/>
      <c r="EJ12" s="337"/>
      <c r="EK12" s="337"/>
      <c r="EL12" s="337"/>
      <c r="EM12" s="337"/>
      <c r="EN12" s="337"/>
      <c r="EO12" s="337"/>
      <c r="EP12" s="337"/>
      <c r="EQ12" s="337"/>
      <c r="ER12" s="337"/>
      <c r="ES12" s="338"/>
      <c r="ET12" s="1"/>
      <c r="EU12" s="1"/>
      <c r="EV12" s="1"/>
      <c r="EW12" s="1"/>
      <c r="EX12" s="1"/>
    </row>
    <row r="13" spans="1:154" ht="12.75" customHeight="1">
      <c r="A13" s="74" t="s">
        <v>242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7"/>
      <c r="CG13" s="106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8"/>
      <c r="DM13" s="1"/>
      <c r="DN13" s="1"/>
      <c r="DO13" s="1"/>
      <c r="DP13" s="1"/>
      <c r="DQ13" s="1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1"/>
      <c r="EW13" s="1"/>
      <c r="EX13" s="1"/>
    </row>
    <row r="14" spans="1:154" ht="12.75" customHeight="1">
      <c r="A14" s="75" t="s">
        <v>252</v>
      </c>
      <c r="B14" s="9"/>
      <c r="C14" s="9"/>
      <c r="D14" s="9"/>
      <c r="E14" s="9"/>
      <c r="F14" s="9"/>
      <c r="G14" s="9"/>
      <c r="H14" s="9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1"/>
      <c r="CG14" s="342" t="s">
        <v>623</v>
      </c>
      <c r="CH14" s="343"/>
      <c r="CI14" s="343"/>
      <c r="CJ14" s="343"/>
      <c r="CK14" s="343"/>
      <c r="CL14" s="343"/>
      <c r="CM14" s="343"/>
      <c r="CN14" s="343"/>
      <c r="CO14" s="343"/>
      <c r="CP14" s="343"/>
      <c r="CQ14" s="343"/>
      <c r="CR14" s="343"/>
      <c r="CS14" s="343"/>
      <c r="CT14" s="343"/>
      <c r="CU14" s="343"/>
      <c r="CV14" s="343"/>
      <c r="CW14" s="343"/>
      <c r="CX14" s="343"/>
      <c r="CY14" s="343"/>
      <c r="CZ14" s="343"/>
      <c r="DA14" s="343"/>
      <c r="DB14" s="343"/>
      <c r="DC14" s="343"/>
      <c r="DD14" s="343"/>
      <c r="DE14" s="343"/>
      <c r="DF14" s="343"/>
      <c r="DG14" s="343"/>
      <c r="DH14" s="343"/>
      <c r="DI14" s="343"/>
      <c r="DJ14" s="343"/>
      <c r="DK14" s="343"/>
      <c r="DL14" s="344"/>
      <c r="DM14" s="1"/>
      <c r="DN14" s="12"/>
      <c r="DO14" s="1"/>
      <c r="DP14" s="1"/>
      <c r="DQ14" s="1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1"/>
      <c r="EW14" s="1"/>
      <c r="EX14" s="1"/>
    </row>
    <row r="15" spans="1:154" ht="12.75">
      <c r="A15" s="74" t="s">
        <v>253</v>
      </c>
      <c r="B15" s="13"/>
      <c r="C15" s="13"/>
      <c r="D15" s="13"/>
      <c r="E15" s="13"/>
      <c r="F15" s="9"/>
      <c r="G15" s="9"/>
      <c r="H15" s="9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7"/>
      <c r="CG15" s="106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8"/>
      <c r="DM15" s="1"/>
      <c r="DN15" s="12"/>
      <c r="DO15" s="1"/>
      <c r="DP15" s="1"/>
      <c r="DQ15" s="1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1"/>
      <c r="EW15" s="1"/>
      <c r="EX15" s="1"/>
    </row>
    <row r="16" spans="1:154" ht="26.25" customHeight="1">
      <c r="A16" s="325" t="s">
        <v>257</v>
      </c>
      <c r="B16" s="326"/>
      <c r="C16" s="326"/>
      <c r="D16" s="326"/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326"/>
      <c r="AR16" s="326"/>
      <c r="AS16" s="326"/>
      <c r="AT16" s="326"/>
      <c r="AU16" s="326"/>
      <c r="AV16" s="326"/>
      <c r="AW16" s="326"/>
      <c r="AX16" s="326"/>
      <c r="AY16" s="326"/>
      <c r="AZ16" s="326"/>
      <c r="BA16" s="326"/>
      <c r="BB16" s="326"/>
      <c r="BC16" s="326"/>
      <c r="BD16" s="326"/>
      <c r="BE16" s="326"/>
      <c r="BF16" s="326"/>
      <c r="BG16" s="326"/>
      <c r="BH16" s="326"/>
      <c r="BI16" s="326"/>
      <c r="BJ16" s="326"/>
      <c r="BK16" s="326"/>
      <c r="BL16" s="326"/>
      <c r="BM16" s="326"/>
      <c r="BN16" s="326"/>
      <c r="BO16" s="326"/>
      <c r="BP16" s="326"/>
      <c r="BQ16" s="326"/>
      <c r="BR16" s="326"/>
      <c r="BS16" s="326"/>
      <c r="BT16" s="326"/>
      <c r="BU16" s="326"/>
      <c r="BV16" s="326"/>
      <c r="BW16" s="326"/>
      <c r="BX16" s="326"/>
      <c r="BY16" s="326"/>
      <c r="BZ16" s="326"/>
      <c r="CA16" s="326"/>
      <c r="CB16" s="326"/>
      <c r="CC16" s="326"/>
      <c r="CD16" s="326"/>
      <c r="CE16" s="326"/>
      <c r="CF16" s="327"/>
      <c r="CG16" s="342" t="s">
        <v>624</v>
      </c>
      <c r="CH16" s="343"/>
      <c r="CI16" s="343"/>
      <c r="CJ16" s="343"/>
      <c r="CK16" s="343"/>
      <c r="CL16" s="343"/>
      <c r="CM16" s="343"/>
      <c r="CN16" s="343"/>
      <c r="CO16" s="343"/>
      <c r="CP16" s="343"/>
      <c r="CQ16" s="343"/>
      <c r="CR16" s="343"/>
      <c r="CS16" s="343"/>
      <c r="CT16" s="343"/>
      <c r="CU16" s="343"/>
      <c r="CV16" s="343"/>
      <c r="CW16" s="343"/>
      <c r="CX16" s="343"/>
      <c r="CY16" s="343"/>
      <c r="CZ16" s="343"/>
      <c r="DA16" s="343"/>
      <c r="DB16" s="343"/>
      <c r="DC16" s="343"/>
      <c r="DD16" s="343"/>
      <c r="DE16" s="343"/>
      <c r="DF16" s="343"/>
      <c r="DG16" s="343"/>
      <c r="DH16" s="343"/>
      <c r="DI16" s="343"/>
      <c r="DJ16" s="343"/>
      <c r="DK16" s="343"/>
      <c r="DL16" s="344"/>
      <c r="DM16" s="1"/>
      <c r="DN16" s="12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</row>
    <row r="17" spans="1:154" ht="27" customHeight="1">
      <c r="A17" s="325" t="s">
        <v>258</v>
      </c>
      <c r="B17" s="326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6"/>
      <c r="AM17" s="326"/>
      <c r="AN17" s="326"/>
      <c r="AO17" s="326"/>
      <c r="AP17" s="326"/>
      <c r="AQ17" s="326"/>
      <c r="AR17" s="326"/>
      <c r="AS17" s="326"/>
      <c r="AT17" s="326"/>
      <c r="AU17" s="326"/>
      <c r="AV17" s="326"/>
      <c r="AW17" s="326"/>
      <c r="AX17" s="326"/>
      <c r="AY17" s="326"/>
      <c r="AZ17" s="326"/>
      <c r="BA17" s="326"/>
      <c r="BB17" s="326"/>
      <c r="BC17" s="326"/>
      <c r="BD17" s="326"/>
      <c r="BE17" s="326"/>
      <c r="BF17" s="326"/>
      <c r="BG17" s="326"/>
      <c r="BH17" s="326"/>
      <c r="BI17" s="326"/>
      <c r="BJ17" s="326"/>
      <c r="BK17" s="326"/>
      <c r="BL17" s="326"/>
      <c r="BM17" s="326"/>
      <c r="BN17" s="326"/>
      <c r="BO17" s="326"/>
      <c r="BP17" s="326"/>
      <c r="BQ17" s="326"/>
      <c r="BR17" s="326"/>
      <c r="BS17" s="326"/>
      <c r="BT17" s="326"/>
      <c r="BU17" s="326"/>
      <c r="BV17" s="326"/>
      <c r="BW17" s="326"/>
      <c r="BX17" s="326"/>
      <c r="BY17" s="326"/>
      <c r="BZ17" s="326"/>
      <c r="CA17" s="326"/>
      <c r="CB17" s="326"/>
      <c r="CC17" s="326"/>
      <c r="CD17" s="326"/>
      <c r="CE17" s="326"/>
      <c r="CF17" s="327"/>
      <c r="CG17" s="342"/>
      <c r="CH17" s="343"/>
      <c r="CI17" s="343"/>
      <c r="CJ17" s="343"/>
      <c r="CK17" s="343"/>
      <c r="CL17" s="343"/>
      <c r="CM17" s="343"/>
      <c r="CN17" s="343"/>
      <c r="CO17" s="343"/>
      <c r="CP17" s="343"/>
      <c r="CQ17" s="343"/>
      <c r="CR17" s="343"/>
      <c r="CS17" s="343"/>
      <c r="CT17" s="343"/>
      <c r="CU17" s="343"/>
      <c r="CV17" s="343"/>
      <c r="CW17" s="343"/>
      <c r="CX17" s="343"/>
      <c r="CY17" s="343"/>
      <c r="CZ17" s="343"/>
      <c r="DA17" s="343"/>
      <c r="DB17" s="343"/>
      <c r="DC17" s="343"/>
      <c r="DD17" s="343"/>
      <c r="DE17" s="343"/>
      <c r="DF17" s="343"/>
      <c r="DG17" s="343"/>
      <c r="DH17" s="343"/>
      <c r="DI17" s="343"/>
      <c r="DJ17" s="343"/>
      <c r="DK17" s="343"/>
      <c r="DL17" s="344"/>
      <c r="DM17" s="1"/>
      <c r="DN17" s="12"/>
      <c r="DO17" s="1"/>
      <c r="DP17" s="1"/>
      <c r="DQ17" s="1"/>
      <c r="DR17" s="1"/>
      <c r="DS17" s="1"/>
      <c r="DT17" s="1"/>
      <c r="DU17" s="1"/>
      <c r="DV17" s="1"/>
      <c r="DW17" s="9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09"/>
      <c r="EJ17" s="109"/>
      <c r="EK17" s="109"/>
      <c r="EL17" s="109"/>
      <c r="EM17" s="13"/>
      <c r="EN17" s="13"/>
      <c r="EO17" s="13"/>
      <c r="EP17" s="13"/>
      <c r="EQ17" s="13"/>
      <c r="ER17" s="1"/>
      <c r="ES17" s="1"/>
      <c r="ET17" s="15"/>
      <c r="EU17" s="1"/>
      <c r="EV17" s="1"/>
      <c r="EW17" s="1"/>
      <c r="EX17" s="1"/>
    </row>
    <row r="18" spans="1:154" ht="12.75">
      <c r="A18" s="76" t="s">
        <v>229</v>
      </c>
      <c r="B18" s="14"/>
      <c r="C18" s="14"/>
      <c r="D18" s="14"/>
      <c r="E18" s="14"/>
      <c r="F18" s="14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7"/>
      <c r="CG18" s="342" t="s">
        <v>505</v>
      </c>
      <c r="CH18" s="343"/>
      <c r="CI18" s="343"/>
      <c r="CJ18" s="343"/>
      <c r="CK18" s="343"/>
      <c r="CL18" s="343"/>
      <c r="CM18" s="343"/>
      <c r="CN18" s="343"/>
      <c r="CO18" s="343"/>
      <c r="CP18" s="343"/>
      <c r="CQ18" s="343"/>
      <c r="CR18" s="343"/>
      <c r="CS18" s="343"/>
      <c r="CT18" s="343"/>
      <c r="CU18" s="343"/>
      <c r="CV18" s="343"/>
      <c r="CW18" s="343"/>
      <c r="CX18" s="343"/>
      <c r="CY18" s="343"/>
      <c r="CZ18" s="343"/>
      <c r="DA18" s="343"/>
      <c r="DB18" s="343"/>
      <c r="DC18" s="343"/>
      <c r="DD18" s="343"/>
      <c r="DE18" s="343"/>
      <c r="DF18" s="343"/>
      <c r="DG18" s="343"/>
      <c r="DH18" s="343"/>
      <c r="DI18" s="343"/>
      <c r="DJ18" s="343"/>
      <c r="DK18" s="343"/>
      <c r="DL18" s="344"/>
      <c r="DM18" s="1"/>
      <c r="DN18" s="12"/>
      <c r="DO18" s="1"/>
      <c r="DP18" s="1"/>
      <c r="DQ18" s="1"/>
      <c r="DR18" s="1"/>
      <c r="DS18" s="15"/>
      <c r="DT18" s="15"/>
      <c r="DU18" s="15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5"/>
      <c r="ES18" s="15"/>
      <c r="ET18" s="15"/>
      <c r="EU18" s="1"/>
      <c r="EV18" s="1"/>
      <c r="EW18" s="1"/>
      <c r="EX18" s="1"/>
    </row>
    <row r="19" spans="1:154" ht="12.75">
      <c r="A19" s="77" t="s">
        <v>228</v>
      </c>
      <c r="B19" s="78"/>
      <c r="C19" s="78"/>
      <c r="D19" s="78"/>
      <c r="E19" s="78"/>
      <c r="F19" s="79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1"/>
      <c r="CG19" s="411"/>
      <c r="CH19" s="412"/>
      <c r="CI19" s="412"/>
      <c r="CJ19" s="412"/>
      <c r="CK19" s="412"/>
      <c r="CL19" s="412"/>
      <c r="CM19" s="412"/>
      <c r="CN19" s="412"/>
      <c r="CO19" s="412"/>
      <c r="CP19" s="412"/>
      <c r="CQ19" s="412"/>
      <c r="CR19" s="412"/>
      <c r="CS19" s="412"/>
      <c r="CT19" s="412"/>
      <c r="CU19" s="412"/>
      <c r="CV19" s="412"/>
      <c r="CW19" s="412"/>
      <c r="CX19" s="412"/>
      <c r="CY19" s="412"/>
      <c r="CZ19" s="412"/>
      <c r="DA19" s="412"/>
      <c r="DB19" s="412"/>
      <c r="DC19" s="412"/>
      <c r="DD19" s="412"/>
      <c r="DE19" s="412"/>
      <c r="DF19" s="412"/>
      <c r="DG19" s="412"/>
      <c r="DH19" s="412"/>
      <c r="DI19" s="412"/>
      <c r="DJ19" s="412"/>
      <c r="DK19" s="412"/>
      <c r="DL19" s="413"/>
      <c r="DM19" s="1"/>
      <c r="DN19" s="12"/>
      <c r="DO19" s="1"/>
      <c r="DP19" s="1"/>
      <c r="DQ19" s="1"/>
      <c r="DR19" s="1"/>
      <c r="DS19" s="15"/>
      <c r="DT19" s="382" t="s">
        <v>220</v>
      </c>
      <c r="DU19" s="383"/>
      <c r="DV19" s="383"/>
      <c r="DW19" s="383"/>
      <c r="DX19" s="383"/>
      <c r="DY19" s="383"/>
      <c r="DZ19" s="383"/>
      <c r="EA19" s="383"/>
      <c r="EB19" s="383"/>
      <c r="EC19" s="383"/>
      <c r="ED19" s="383"/>
      <c r="EE19" s="383"/>
      <c r="EF19" s="383"/>
      <c r="EG19" s="383"/>
      <c r="EH19" s="383"/>
      <c r="EI19" s="383"/>
      <c r="EJ19" s="383"/>
      <c r="EK19" s="383"/>
      <c r="EL19" s="383"/>
      <c r="EM19" s="383"/>
      <c r="EN19" s="383"/>
      <c r="EO19" s="383"/>
      <c r="EP19" s="383"/>
      <c r="EQ19" s="383"/>
      <c r="ER19" s="383"/>
      <c r="ES19" s="384"/>
      <c r="ET19" s="15"/>
      <c r="EU19" s="1"/>
      <c r="EV19" s="1"/>
      <c r="EW19" s="1"/>
      <c r="EX19" s="1"/>
    </row>
    <row r="20" spans="1:15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</row>
    <row r="21" spans="1:154" ht="12.75">
      <c r="A21" s="385" t="s">
        <v>231</v>
      </c>
      <c r="B21" s="386"/>
      <c r="C21" s="386"/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386"/>
      <c r="P21" s="386"/>
      <c r="Q21" s="386"/>
      <c r="R21" s="386"/>
      <c r="S21" s="386"/>
      <c r="T21" s="386"/>
      <c r="U21" s="386"/>
      <c r="V21" s="386"/>
      <c r="W21" s="386"/>
      <c r="X21" s="386"/>
      <c r="Y21" s="386"/>
      <c r="Z21" s="386"/>
      <c r="AA21" s="386"/>
      <c r="AB21" s="386"/>
      <c r="AC21" s="386"/>
      <c r="AD21" s="386"/>
      <c r="AE21" s="386"/>
      <c r="AF21" s="386"/>
      <c r="AG21" s="386"/>
      <c r="AH21" s="386"/>
      <c r="AI21" s="386"/>
      <c r="AJ21" s="386"/>
      <c r="AK21" s="386"/>
      <c r="AL21" s="386"/>
      <c r="AM21" s="386"/>
      <c r="AN21" s="386"/>
      <c r="AO21" s="386"/>
      <c r="AP21" s="386"/>
      <c r="AQ21" s="386"/>
      <c r="AR21" s="386"/>
      <c r="AS21" s="386"/>
      <c r="AT21" s="386"/>
      <c r="AU21" s="387"/>
      <c r="AV21" s="393" t="s">
        <v>646</v>
      </c>
      <c r="AW21" s="394"/>
      <c r="AX21" s="394"/>
      <c r="AY21" s="394"/>
      <c r="AZ21" s="394"/>
      <c r="BA21" s="394"/>
      <c r="BB21" s="394"/>
      <c r="BC21" s="394"/>
      <c r="BD21" s="394"/>
      <c r="BE21" s="394"/>
      <c r="BF21" s="394"/>
      <c r="BG21" s="394"/>
      <c r="BH21" s="394"/>
      <c r="BI21" s="394"/>
      <c r="BJ21" s="394"/>
      <c r="BK21" s="394"/>
      <c r="BL21" s="394"/>
      <c r="BM21" s="394"/>
      <c r="BN21" s="394"/>
      <c r="BO21" s="394"/>
      <c r="BP21" s="394"/>
      <c r="BQ21" s="394"/>
      <c r="BR21" s="394"/>
      <c r="BS21" s="394"/>
      <c r="BT21" s="394"/>
      <c r="BU21" s="394"/>
      <c r="BV21" s="394"/>
      <c r="BW21" s="394"/>
      <c r="BX21" s="394"/>
      <c r="BY21" s="394"/>
      <c r="BZ21" s="394"/>
      <c r="CA21" s="394"/>
      <c r="CB21" s="394"/>
      <c r="CC21" s="394"/>
      <c r="CD21" s="394"/>
      <c r="CE21" s="394"/>
      <c r="CF21" s="394"/>
      <c r="CG21" s="394"/>
      <c r="CH21" s="394"/>
      <c r="CI21" s="394"/>
      <c r="CJ21" s="394"/>
      <c r="CK21" s="394"/>
      <c r="CL21" s="394"/>
      <c r="CM21" s="394"/>
      <c r="CN21" s="394"/>
      <c r="CO21" s="394"/>
      <c r="CP21" s="394"/>
      <c r="CQ21" s="394"/>
      <c r="CR21" s="394"/>
      <c r="CS21" s="394"/>
      <c r="CT21" s="394"/>
      <c r="CU21" s="394"/>
      <c r="CV21" s="394"/>
      <c r="CW21" s="394"/>
      <c r="CX21" s="394"/>
      <c r="CY21" s="394"/>
      <c r="CZ21" s="394"/>
      <c r="DA21" s="394"/>
      <c r="DB21" s="394"/>
      <c r="DC21" s="394"/>
      <c r="DD21" s="394"/>
      <c r="DE21" s="394"/>
      <c r="DF21" s="394"/>
      <c r="DG21" s="394"/>
      <c r="DH21" s="394"/>
      <c r="DI21" s="394"/>
      <c r="DJ21" s="394"/>
      <c r="DK21" s="394"/>
      <c r="DL21" s="394"/>
      <c r="DM21" s="394"/>
      <c r="DN21" s="394"/>
      <c r="DO21" s="394"/>
      <c r="DP21" s="394"/>
      <c r="DQ21" s="394"/>
      <c r="DR21" s="394"/>
      <c r="DS21" s="394"/>
      <c r="DT21" s="394"/>
      <c r="DU21" s="394"/>
      <c r="DV21" s="394"/>
      <c r="DW21" s="394"/>
      <c r="DX21" s="394"/>
      <c r="DY21" s="394"/>
      <c r="DZ21" s="394"/>
      <c r="EA21" s="394"/>
      <c r="EB21" s="394"/>
      <c r="EC21" s="394"/>
      <c r="ED21" s="394"/>
      <c r="EE21" s="394"/>
      <c r="EF21" s="394"/>
      <c r="EG21" s="394"/>
      <c r="EH21" s="394"/>
      <c r="EI21" s="394"/>
      <c r="EJ21" s="394"/>
      <c r="EK21" s="394"/>
      <c r="EL21" s="394"/>
      <c r="EM21" s="394"/>
      <c r="EN21" s="394"/>
      <c r="EO21" s="394"/>
      <c r="EP21" s="394"/>
      <c r="EQ21" s="394"/>
      <c r="ER21" s="394"/>
      <c r="ES21" s="394"/>
      <c r="ET21" s="394"/>
      <c r="EU21" s="394"/>
      <c r="EV21" s="394"/>
      <c r="EW21" s="394"/>
      <c r="EX21" s="395"/>
    </row>
    <row r="22" spans="1:154" ht="12.75">
      <c r="A22" s="388"/>
      <c r="B22" s="389"/>
      <c r="C22" s="389"/>
      <c r="D22" s="389"/>
      <c r="E22" s="389"/>
      <c r="F22" s="389"/>
      <c r="G22" s="389"/>
      <c r="H22" s="389"/>
      <c r="I22" s="389"/>
      <c r="J22" s="389"/>
      <c r="K22" s="389"/>
      <c r="L22" s="389"/>
      <c r="M22" s="389"/>
      <c r="N22" s="389"/>
      <c r="O22" s="389"/>
      <c r="P22" s="389"/>
      <c r="Q22" s="389"/>
      <c r="R22" s="389"/>
      <c r="S22" s="389"/>
      <c r="T22" s="389"/>
      <c r="U22" s="389"/>
      <c r="V22" s="389"/>
      <c r="W22" s="389"/>
      <c r="X22" s="389"/>
      <c r="Y22" s="389"/>
      <c r="Z22" s="389"/>
      <c r="AA22" s="389"/>
      <c r="AB22" s="389"/>
      <c r="AC22" s="389"/>
      <c r="AD22" s="389"/>
      <c r="AE22" s="389"/>
      <c r="AF22" s="389"/>
      <c r="AG22" s="389"/>
      <c r="AH22" s="389"/>
      <c r="AI22" s="389"/>
      <c r="AJ22" s="389"/>
      <c r="AK22" s="389"/>
      <c r="AL22" s="389"/>
      <c r="AM22" s="389"/>
      <c r="AN22" s="389"/>
      <c r="AO22" s="389"/>
      <c r="AP22" s="389"/>
      <c r="AQ22" s="389"/>
      <c r="AR22" s="389"/>
      <c r="AS22" s="389"/>
      <c r="AT22" s="389"/>
      <c r="AU22" s="390"/>
      <c r="AV22" s="396"/>
      <c r="AW22" s="397"/>
      <c r="AX22" s="397"/>
      <c r="AY22" s="397"/>
      <c r="AZ22" s="397"/>
      <c r="BA22" s="397"/>
      <c r="BB22" s="397"/>
      <c r="BC22" s="397"/>
      <c r="BD22" s="397"/>
      <c r="BE22" s="397"/>
      <c r="BF22" s="397"/>
      <c r="BG22" s="397"/>
      <c r="BH22" s="397"/>
      <c r="BI22" s="397"/>
      <c r="BJ22" s="397"/>
      <c r="BK22" s="397"/>
      <c r="BL22" s="397"/>
      <c r="BM22" s="397"/>
      <c r="BN22" s="397"/>
      <c r="BO22" s="397"/>
      <c r="BP22" s="397"/>
      <c r="BQ22" s="397"/>
      <c r="BR22" s="397"/>
      <c r="BS22" s="397"/>
      <c r="BT22" s="397"/>
      <c r="BU22" s="397"/>
      <c r="BV22" s="397"/>
      <c r="BW22" s="397"/>
      <c r="BX22" s="397"/>
      <c r="BY22" s="397"/>
      <c r="BZ22" s="397"/>
      <c r="CA22" s="397"/>
      <c r="CB22" s="397"/>
      <c r="CC22" s="397"/>
      <c r="CD22" s="397"/>
      <c r="CE22" s="397"/>
      <c r="CF22" s="397"/>
      <c r="CG22" s="397"/>
      <c r="CH22" s="397"/>
      <c r="CI22" s="397"/>
      <c r="CJ22" s="397"/>
      <c r="CK22" s="397"/>
      <c r="CL22" s="397"/>
      <c r="CM22" s="397"/>
      <c r="CN22" s="397"/>
      <c r="CO22" s="397"/>
      <c r="CP22" s="397"/>
      <c r="CQ22" s="397"/>
      <c r="CR22" s="397"/>
      <c r="CS22" s="397"/>
      <c r="CT22" s="397"/>
      <c r="CU22" s="397"/>
      <c r="CV22" s="397"/>
      <c r="CW22" s="397"/>
      <c r="CX22" s="397"/>
      <c r="CY22" s="397"/>
      <c r="CZ22" s="397"/>
      <c r="DA22" s="397"/>
      <c r="DB22" s="397"/>
      <c r="DC22" s="397"/>
      <c r="DD22" s="397"/>
      <c r="DE22" s="397"/>
      <c r="DF22" s="397"/>
      <c r="DG22" s="397"/>
      <c r="DH22" s="397"/>
      <c r="DI22" s="397"/>
      <c r="DJ22" s="397"/>
      <c r="DK22" s="397"/>
      <c r="DL22" s="397"/>
      <c r="DM22" s="397"/>
      <c r="DN22" s="397"/>
      <c r="DO22" s="397"/>
      <c r="DP22" s="397"/>
      <c r="DQ22" s="397"/>
      <c r="DR22" s="397"/>
      <c r="DS22" s="397"/>
      <c r="DT22" s="397"/>
      <c r="DU22" s="397"/>
      <c r="DV22" s="397"/>
      <c r="DW22" s="397"/>
      <c r="DX22" s="397"/>
      <c r="DY22" s="397"/>
      <c r="DZ22" s="397"/>
      <c r="EA22" s="397"/>
      <c r="EB22" s="397"/>
      <c r="EC22" s="397"/>
      <c r="ED22" s="397"/>
      <c r="EE22" s="397"/>
      <c r="EF22" s="397"/>
      <c r="EG22" s="397"/>
      <c r="EH22" s="397"/>
      <c r="EI22" s="397"/>
      <c r="EJ22" s="397"/>
      <c r="EK22" s="397"/>
      <c r="EL22" s="397"/>
      <c r="EM22" s="397"/>
      <c r="EN22" s="397"/>
      <c r="EO22" s="397"/>
      <c r="EP22" s="397"/>
      <c r="EQ22" s="397"/>
      <c r="ER22" s="397"/>
      <c r="ES22" s="397"/>
      <c r="ET22" s="397"/>
      <c r="EU22" s="397"/>
      <c r="EV22" s="397"/>
      <c r="EW22" s="397"/>
      <c r="EX22" s="398"/>
    </row>
    <row r="23" spans="1:154" ht="12.75">
      <c r="A23" s="408" t="s">
        <v>232</v>
      </c>
      <c r="B23" s="409"/>
      <c r="C23" s="409"/>
      <c r="D23" s="409"/>
      <c r="E23" s="409"/>
      <c r="F23" s="409"/>
      <c r="G23" s="409"/>
      <c r="H23" s="409"/>
      <c r="I23" s="409"/>
      <c r="J23" s="409"/>
      <c r="K23" s="409"/>
      <c r="L23" s="409"/>
      <c r="M23" s="409"/>
      <c r="N23" s="409"/>
      <c r="O23" s="409"/>
      <c r="P23" s="409"/>
      <c r="Q23" s="409"/>
      <c r="R23" s="410"/>
      <c r="S23" s="399" t="s">
        <v>640</v>
      </c>
      <c r="T23" s="400"/>
      <c r="U23" s="400"/>
      <c r="V23" s="400"/>
      <c r="W23" s="400"/>
      <c r="X23" s="400"/>
      <c r="Y23" s="400"/>
      <c r="Z23" s="400"/>
      <c r="AA23" s="400"/>
      <c r="AB23" s="400"/>
      <c r="AC23" s="400"/>
      <c r="AD23" s="400"/>
      <c r="AE23" s="400"/>
      <c r="AF23" s="400"/>
      <c r="AG23" s="400"/>
      <c r="AH23" s="400"/>
      <c r="AI23" s="400"/>
      <c r="AJ23" s="400"/>
      <c r="AK23" s="400"/>
      <c r="AL23" s="400"/>
      <c r="AM23" s="400"/>
      <c r="AN23" s="400"/>
      <c r="AO23" s="400"/>
      <c r="AP23" s="400"/>
      <c r="AQ23" s="400"/>
      <c r="AR23" s="400"/>
      <c r="AS23" s="400"/>
      <c r="AT23" s="400"/>
      <c r="AU23" s="400"/>
      <c r="AV23" s="400"/>
      <c r="AW23" s="400"/>
      <c r="AX23" s="400"/>
      <c r="AY23" s="400"/>
      <c r="AZ23" s="400"/>
      <c r="BA23" s="400"/>
      <c r="BB23" s="400"/>
      <c r="BC23" s="400"/>
      <c r="BD23" s="400"/>
      <c r="BE23" s="400"/>
      <c r="BF23" s="400"/>
      <c r="BG23" s="400"/>
      <c r="BH23" s="400"/>
      <c r="BI23" s="400"/>
      <c r="BJ23" s="400"/>
      <c r="BK23" s="400"/>
      <c r="BL23" s="400"/>
      <c r="BM23" s="400"/>
      <c r="BN23" s="400"/>
      <c r="BO23" s="400"/>
      <c r="BP23" s="400"/>
      <c r="BQ23" s="400"/>
      <c r="BR23" s="400"/>
      <c r="BS23" s="400"/>
      <c r="BT23" s="400"/>
      <c r="BU23" s="400"/>
      <c r="BV23" s="400"/>
      <c r="BW23" s="400"/>
      <c r="BX23" s="400"/>
      <c r="BY23" s="400"/>
      <c r="BZ23" s="400"/>
      <c r="CA23" s="400"/>
      <c r="CB23" s="400"/>
      <c r="CC23" s="400"/>
      <c r="CD23" s="400"/>
      <c r="CE23" s="400"/>
      <c r="CF23" s="400"/>
      <c r="CG23" s="400"/>
      <c r="CH23" s="400"/>
      <c r="CI23" s="400"/>
      <c r="CJ23" s="400"/>
      <c r="CK23" s="400"/>
      <c r="CL23" s="400"/>
      <c r="CM23" s="400"/>
      <c r="CN23" s="400"/>
      <c r="CO23" s="400"/>
      <c r="CP23" s="400"/>
      <c r="CQ23" s="400"/>
      <c r="CR23" s="400"/>
      <c r="CS23" s="400"/>
      <c r="CT23" s="400"/>
      <c r="CU23" s="400"/>
      <c r="CV23" s="400"/>
      <c r="CW23" s="400"/>
      <c r="CX23" s="400"/>
      <c r="CY23" s="400"/>
      <c r="CZ23" s="400"/>
      <c r="DA23" s="400"/>
      <c r="DB23" s="400"/>
      <c r="DC23" s="400"/>
      <c r="DD23" s="400"/>
      <c r="DE23" s="400"/>
      <c r="DF23" s="400"/>
      <c r="DG23" s="400"/>
      <c r="DH23" s="400"/>
      <c r="DI23" s="400"/>
      <c r="DJ23" s="400"/>
      <c r="DK23" s="400"/>
      <c r="DL23" s="400"/>
      <c r="DM23" s="400"/>
      <c r="DN23" s="400"/>
      <c r="DO23" s="400"/>
      <c r="DP23" s="400"/>
      <c r="DQ23" s="400"/>
      <c r="DR23" s="400"/>
      <c r="DS23" s="400"/>
      <c r="DT23" s="400"/>
      <c r="DU23" s="400"/>
      <c r="DV23" s="400"/>
      <c r="DW23" s="400"/>
      <c r="DX23" s="400"/>
      <c r="DY23" s="400"/>
      <c r="DZ23" s="400"/>
      <c r="EA23" s="400"/>
      <c r="EB23" s="400"/>
      <c r="EC23" s="400"/>
      <c r="ED23" s="400"/>
      <c r="EE23" s="400"/>
      <c r="EF23" s="400"/>
      <c r="EG23" s="400"/>
      <c r="EH23" s="400"/>
      <c r="EI23" s="400"/>
      <c r="EJ23" s="400"/>
      <c r="EK23" s="400"/>
      <c r="EL23" s="400"/>
      <c r="EM23" s="400"/>
      <c r="EN23" s="400"/>
      <c r="EO23" s="400"/>
      <c r="EP23" s="400"/>
      <c r="EQ23" s="400"/>
      <c r="ER23" s="400"/>
      <c r="ES23" s="400"/>
      <c r="ET23" s="400"/>
      <c r="EU23" s="400"/>
      <c r="EV23" s="400"/>
      <c r="EW23" s="400"/>
      <c r="EX23" s="401"/>
    </row>
    <row r="24" spans="1:154" ht="12.75">
      <c r="A24" s="388"/>
      <c r="B24" s="389"/>
      <c r="C24" s="389"/>
      <c r="D24" s="389"/>
      <c r="E24" s="389"/>
      <c r="F24" s="389"/>
      <c r="G24" s="389"/>
      <c r="H24" s="389"/>
      <c r="I24" s="389"/>
      <c r="J24" s="389"/>
      <c r="K24" s="389"/>
      <c r="L24" s="389"/>
      <c r="M24" s="389"/>
      <c r="N24" s="389"/>
      <c r="O24" s="389"/>
      <c r="P24" s="389"/>
      <c r="Q24" s="389"/>
      <c r="R24" s="390"/>
      <c r="S24" s="402"/>
      <c r="T24" s="403"/>
      <c r="U24" s="403"/>
      <c r="V24" s="403"/>
      <c r="W24" s="403"/>
      <c r="X24" s="403"/>
      <c r="Y24" s="403"/>
      <c r="Z24" s="403"/>
      <c r="AA24" s="403"/>
      <c r="AB24" s="403"/>
      <c r="AC24" s="403"/>
      <c r="AD24" s="403"/>
      <c r="AE24" s="403"/>
      <c r="AF24" s="403"/>
      <c r="AG24" s="403"/>
      <c r="AH24" s="403"/>
      <c r="AI24" s="403"/>
      <c r="AJ24" s="403"/>
      <c r="AK24" s="403"/>
      <c r="AL24" s="403"/>
      <c r="AM24" s="403"/>
      <c r="AN24" s="403"/>
      <c r="AO24" s="403"/>
      <c r="AP24" s="403"/>
      <c r="AQ24" s="403"/>
      <c r="AR24" s="403"/>
      <c r="AS24" s="403"/>
      <c r="AT24" s="403"/>
      <c r="AU24" s="403"/>
      <c r="AV24" s="403"/>
      <c r="AW24" s="403"/>
      <c r="AX24" s="403"/>
      <c r="AY24" s="403"/>
      <c r="AZ24" s="403"/>
      <c r="BA24" s="403"/>
      <c r="BB24" s="403"/>
      <c r="BC24" s="403"/>
      <c r="BD24" s="403"/>
      <c r="BE24" s="403"/>
      <c r="BF24" s="403"/>
      <c r="BG24" s="403"/>
      <c r="BH24" s="403"/>
      <c r="BI24" s="403"/>
      <c r="BJ24" s="403"/>
      <c r="BK24" s="403"/>
      <c r="BL24" s="403"/>
      <c r="BM24" s="403"/>
      <c r="BN24" s="403"/>
      <c r="BO24" s="403"/>
      <c r="BP24" s="403"/>
      <c r="BQ24" s="403"/>
      <c r="BR24" s="403"/>
      <c r="BS24" s="403"/>
      <c r="BT24" s="403"/>
      <c r="BU24" s="403"/>
      <c r="BV24" s="403"/>
      <c r="BW24" s="403"/>
      <c r="BX24" s="403"/>
      <c r="BY24" s="403"/>
      <c r="BZ24" s="403"/>
      <c r="CA24" s="403"/>
      <c r="CB24" s="403"/>
      <c r="CC24" s="403"/>
      <c r="CD24" s="403"/>
      <c r="CE24" s="403"/>
      <c r="CF24" s="403"/>
      <c r="CG24" s="403"/>
      <c r="CH24" s="403"/>
      <c r="CI24" s="403"/>
      <c r="CJ24" s="403"/>
      <c r="CK24" s="403"/>
      <c r="CL24" s="403"/>
      <c r="CM24" s="403"/>
      <c r="CN24" s="403"/>
      <c r="CO24" s="403"/>
      <c r="CP24" s="403"/>
      <c r="CQ24" s="403"/>
      <c r="CR24" s="403"/>
      <c r="CS24" s="403"/>
      <c r="CT24" s="403"/>
      <c r="CU24" s="403"/>
      <c r="CV24" s="403"/>
      <c r="CW24" s="403"/>
      <c r="CX24" s="403"/>
      <c r="CY24" s="403"/>
      <c r="CZ24" s="403"/>
      <c r="DA24" s="403"/>
      <c r="DB24" s="403"/>
      <c r="DC24" s="403"/>
      <c r="DD24" s="403"/>
      <c r="DE24" s="403"/>
      <c r="DF24" s="403"/>
      <c r="DG24" s="403"/>
      <c r="DH24" s="403"/>
      <c r="DI24" s="403"/>
      <c r="DJ24" s="403"/>
      <c r="DK24" s="403"/>
      <c r="DL24" s="403"/>
      <c r="DM24" s="403"/>
      <c r="DN24" s="403"/>
      <c r="DO24" s="403"/>
      <c r="DP24" s="403"/>
      <c r="DQ24" s="403"/>
      <c r="DR24" s="403"/>
      <c r="DS24" s="403"/>
      <c r="DT24" s="403"/>
      <c r="DU24" s="403"/>
      <c r="DV24" s="403"/>
      <c r="DW24" s="403"/>
      <c r="DX24" s="403"/>
      <c r="DY24" s="403"/>
      <c r="DZ24" s="403"/>
      <c r="EA24" s="403"/>
      <c r="EB24" s="403"/>
      <c r="EC24" s="403"/>
      <c r="ED24" s="403"/>
      <c r="EE24" s="403"/>
      <c r="EF24" s="403"/>
      <c r="EG24" s="403"/>
      <c r="EH24" s="403"/>
      <c r="EI24" s="403"/>
      <c r="EJ24" s="403"/>
      <c r="EK24" s="403"/>
      <c r="EL24" s="403"/>
      <c r="EM24" s="403"/>
      <c r="EN24" s="403"/>
      <c r="EO24" s="403"/>
      <c r="EP24" s="403"/>
      <c r="EQ24" s="403"/>
      <c r="ER24" s="403"/>
      <c r="ES24" s="403"/>
      <c r="ET24" s="403"/>
      <c r="EU24" s="403"/>
      <c r="EV24" s="403"/>
      <c r="EW24" s="403"/>
      <c r="EX24" s="404"/>
    </row>
    <row r="25" spans="1:154" ht="12.75">
      <c r="A25" s="357" t="s">
        <v>221</v>
      </c>
      <c r="B25" s="358"/>
      <c r="C25" s="358"/>
      <c r="D25" s="358"/>
      <c r="E25" s="358"/>
      <c r="F25" s="358"/>
      <c r="G25" s="358"/>
      <c r="H25" s="358"/>
      <c r="I25" s="358"/>
      <c r="J25" s="358"/>
      <c r="K25" s="358"/>
      <c r="L25" s="358"/>
      <c r="M25" s="358"/>
      <c r="N25" s="358"/>
      <c r="O25" s="358"/>
      <c r="P25" s="358"/>
      <c r="Q25" s="358"/>
      <c r="R25" s="359"/>
      <c r="S25" s="367" t="s">
        <v>222</v>
      </c>
      <c r="T25" s="368"/>
      <c r="U25" s="368"/>
      <c r="V25" s="368"/>
      <c r="W25" s="368"/>
      <c r="X25" s="368"/>
      <c r="Y25" s="368"/>
      <c r="Z25" s="368"/>
      <c r="AA25" s="368"/>
      <c r="AB25" s="368"/>
      <c r="AC25" s="368"/>
      <c r="AD25" s="368"/>
      <c r="AE25" s="368"/>
      <c r="AF25" s="368"/>
      <c r="AG25" s="368"/>
      <c r="AH25" s="368"/>
      <c r="AI25" s="368"/>
      <c r="AJ25" s="368"/>
      <c r="AK25" s="368"/>
      <c r="AL25" s="368"/>
      <c r="AM25" s="368"/>
      <c r="AN25" s="368"/>
      <c r="AO25" s="368"/>
      <c r="AP25" s="368"/>
      <c r="AQ25" s="368"/>
      <c r="AR25" s="368"/>
      <c r="AS25" s="368"/>
      <c r="AT25" s="368"/>
      <c r="AU25" s="368"/>
      <c r="AV25" s="368"/>
      <c r="AW25" s="368"/>
      <c r="AX25" s="368"/>
      <c r="AY25" s="368"/>
      <c r="AZ25" s="368"/>
      <c r="BA25" s="368"/>
      <c r="BB25" s="368"/>
      <c r="BC25" s="368"/>
      <c r="BD25" s="368"/>
      <c r="BE25" s="368"/>
      <c r="BF25" s="368"/>
      <c r="BG25" s="368"/>
      <c r="BH25" s="368"/>
      <c r="BI25" s="368"/>
      <c r="BJ25" s="368"/>
      <c r="BK25" s="368"/>
      <c r="BL25" s="368"/>
      <c r="BM25" s="368"/>
      <c r="BN25" s="368"/>
      <c r="BO25" s="368"/>
      <c r="BP25" s="368"/>
      <c r="BQ25" s="368"/>
      <c r="BR25" s="368"/>
      <c r="BS25" s="368"/>
      <c r="BT25" s="368"/>
      <c r="BU25" s="368"/>
      <c r="BV25" s="368"/>
      <c r="BW25" s="368"/>
      <c r="BX25" s="368"/>
      <c r="BY25" s="368"/>
      <c r="BZ25" s="368"/>
      <c r="CA25" s="368"/>
      <c r="CB25" s="368"/>
      <c r="CC25" s="368"/>
      <c r="CD25" s="368"/>
      <c r="CE25" s="368"/>
      <c r="CF25" s="368"/>
      <c r="CG25" s="368"/>
      <c r="CH25" s="368"/>
      <c r="CI25" s="368"/>
      <c r="CJ25" s="368"/>
      <c r="CK25" s="368"/>
      <c r="CL25" s="368"/>
      <c r="CM25" s="368"/>
      <c r="CN25" s="368"/>
      <c r="CO25" s="368"/>
      <c r="CP25" s="368"/>
      <c r="CQ25" s="368"/>
      <c r="CR25" s="368"/>
      <c r="CS25" s="368"/>
      <c r="CT25" s="368"/>
      <c r="CU25" s="368"/>
      <c r="CV25" s="368"/>
      <c r="CW25" s="368"/>
      <c r="CX25" s="368"/>
      <c r="CY25" s="368"/>
      <c r="CZ25" s="368"/>
      <c r="DA25" s="368"/>
      <c r="DB25" s="368"/>
      <c r="DC25" s="368"/>
      <c r="DD25" s="368"/>
      <c r="DE25" s="368"/>
      <c r="DF25" s="368"/>
      <c r="DG25" s="368"/>
      <c r="DH25" s="368"/>
      <c r="DI25" s="368"/>
      <c r="DJ25" s="368"/>
      <c r="DK25" s="368"/>
      <c r="DL25" s="368"/>
      <c r="DM25" s="368"/>
      <c r="DN25" s="368"/>
      <c r="DO25" s="368"/>
      <c r="DP25" s="368"/>
      <c r="DQ25" s="368"/>
      <c r="DR25" s="368"/>
      <c r="DS25" s="368"/>
      <c r="DT25" s="368"/>
      <c r="DU25" s="368"/>
      <c r="DV25" s="368"/>
      <c r="DW25" s="368"/>
      <c r="DX25" s="368"/>
      <c r="DY25" s="368"/>
      <c r="DZ25" s="368"/>
      <c r="EA25" s="368"/>
      <c r="EB25" s="368"/>
      <c r="EC25" s="368"/>
      <c r="ED25" s="368"/>
      <c r="EE25" s="368"/>
      <c r="EF25" s="368"/>
      <c r="EG25" s="368"/>
      <c r="EH25" s="368"/>
      <c r="EI25" s="368"/>
      <c r="EJ25" s="368"/>
      <c r="EK25" s="368"/>
      <c r="EL25" s="368"/>
      <c r="EM25" s="368"/>
      <c r="EN25" s="368"/>
      <c r="EO25" s="368"/>
      <c r="EP25" s="368"/>
      <c r="EQ25" s="368"/>
      <c r="ER25" s="368"/>
      <c r="ES25" s="369"/>
      <c r="ET25" s="369"/>
      <c r="EU25" s="369"/>
      <c r="EV25" s="369"/>
      <c r="EW25" s="369"/>
      <c r="EX25" s="370"/>
    </row>
    <row r="26" spans="1:154" ht="27" customHeight="1">
      <c r="A26" s="360"/>
      <c r="B26" s="361"/>
      <c r="C26" s="361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61"/>
      <c r="R26" s="362"/>
      <c r="S26" s="363" t="s">
        <v>223</v>
      </c>
      <c r="T26" s="363"/>
      <c r="U26" s="363"/>
      <c r="V26" s="363"/>
      <c r="W26" s="363"/>
      <c r="X26" s="363"/>
      <c r="Y26" s="363"/>
      <c r="Z26" s="363"/>
      <c r="AA26" s="363"/>
      <c r="AB26" s="363"/>
      <c r="AC26" s="363"/>
      <c r="AD26" s="363"/>
      <c r="AE26" s="363"/>
      <c r="AF26" s="363"/>
      <c r="AG26" s="363"/>
      <c r="AH26" s="363"/>
      <c r="AI26" s="363"/>
      <c r="AJ26" s="363"/>
      <c r="AK26" s="363"/>
      <c r="AL26" s="363"/>
      <c r="AM26" s="363"/>
      <c r="AN26" s="363"/>
      <c r="AO26" s="363"/>
      <c r="AP26" s="363"/>
      <c r="AQ26" s="363"/>
      <c r="AR26" s="363"/>
      <c r="AS26" s="363"/>
      <c r="AT26" s="363"/>
      <c r="AU26" s="363"/>
      <c r="AV26" s="363"/>
      <c r="AW26" s="363"/>
      <c r="AX26" s="363"/>
      <c r="AY26" s="363"/>
      <c r="AZ26" s="363"/>
      <c r="BA26" s="363"/>
      <c r="BB26" s="363"/>
      <c r="BC26" s="363"/>
      <c r="BD26" s="363"/>
      <c r="BE26" s="363"/>
      <c r="BF26" s="363"/>
      <c r="BG26" s="363"/>
      <c r="BH26" s="363"/>
      <c r="BI26" s="363"/>
      <c r="BJ26" s="363"/>
      <c r="BK26" s="364"/>
      <c r="BL26" s="360"/>
      <c r="BM26" s="361"/>
      <c r="BN26" s="361"/>
      <c r="BO26" s="361"/>
      <c r="BP26" s="361"/>
      <c r="BQ26" s="361"/>
      <c r="BR26" s="361"/>
      <c r="BS26" s="361"/>
      <c r="BT26" s="361"/>
      <c r="BU26" s="361"/>
      <c r="BV26" s="361"/>
      <c r="BW26" s="361"/>
      <c r="BX26" s="361"/>
      <c r="BY26" s="361"/>
      <c r="BZ26" s="361"/>
      <c r="CA26" s="361"/>
      <c r="CB26" s="361"/>
      <c r="CC26" s="361"/>
      <c r="CD26" s="361"/>
      <c r="CE26" s="361"/>
      <c r="CF26" s="361"/>
      <c r="CG26" s="361"/>
      <c r="CH26" s="361"/>
      <c r="CI26" s="361"/>
      <c r="CJ26" s="361"/>
      <c r="CK26" s="361"/>
      <c r="CL26" s="361"/>
      <c r="CM26" s="361"/>
      <c r="CN26" s="361"/>
      <c r="CO26" s="361"/>
      <c r="CP26" s="361"/>
      <c r="CQ26" s="361"/>
      <c r="CR26" s="361"/>
      <c r="CS26" s="361"/>
      <c r="CT26" s="361"/>
      <c r="CU26" s="361"/>
      <c r="CV26" s="361"/>
      <c r="CW26" s="361"/>
      <c r="CX26" s="361"/>
      <c r="CY26" s="361"/>
      <c r="CZ26" s="361"/>
      <c r="DA26" s="361"/>
      <c r="DB26" s="361"/>
      <c r="DC26" s="361"/>
      <c r="DD26" s="362"/>
      <c r="DE26" s="375"/>
      <c r="DF26" s="376"/>
      <c r="DG26" s="376"/>
      <c r="DH26" s="376"/>
      <c r="DI26" s="376"/>
      <c r="DJ26" s="376"/>
      <c r="DK26" s="376"/>
      <c r="DL26" s="376"/>
      <c r="DM26" s="376"/>
      <c r="DN26" s="376"/>
      <c r="DO26" s="376"/>
      <c r="DP26" s="376"/>
      <c r="DQ26" s="376"/>
      <c r="DR26" s="376"/>
      <c r="DS26" s="376"/>
      <c r="DT26" s="376"/>
      <c r="DU26" s="376"/>
      <c r="DV26" s="376"/>
      <c r="DW26" s="376"/>
      <c r="DX26" s="376"/>
      <c r="DY26" s="376"/>
      <c r="DZ26" s="376"/>
      <c r="EA26" s="376"/>
      <c r="EB26" s="376"/>
      <c r="EC26" s="376"/>
      <c r="ED26" s="376"/>
      <c r="EE26" s="376"/>
      <c r="EF26" s="376"/>
      <c r="EG26" s="376"/>
      <c r="EH26" s="376"/>
      <c r="EI26" s="376"/>
      <c r="EJ26" s="376"/>
      <c r="EK26" s="376"/>
      <c r="EL26" s="376"/>
      <c r="EM26" s="376"/>
      <c r="EN26" s="376"/>
      <c r="EO26" s="376"/>
      <c r="EP26" s="376"/>
      <c r="EQ26" s="376"/>
      <c r="ER26" s="376"/>
      <c r="ES26" s="376"/>
      <c r="ET26" s="376"/>
      <c r="EU26" s="376"/>
      <c r="EV26" s="376"/>
      <c r="EW26" s="376"/>
      <c r="EX26" s="377"/>
    </row>
    <row r="27" spans="1:154" ht="12.75">
      <c r="A27" s="405">
        <v>1</v>
      </c>
      <c r="B27" s="406"/>
      <c r="C27" s="406"/>
      <c r="D27" s="406"/>
      <c r="E27" s="406"/>
      <c r="F27" s="406"/>
      <c r="G27" s="406"/>
      <c r="H27" s="406"/>
      <c r="I27" s="406"/>
      <c r="J27" s="406"/>
      <c r="K27" s="406"/>
      <c r="L27" s="406"/>
      <c r="M27" s="406"/>
      <c r="N27" s="406"/>
      <c r="O27" s="406"/>
      <c r="P27" s="406"/>
      <c r="Q27" s="406"/>
      <c r="R27" s="407"/>
      <c r="S27" s="378">
        <v>2</v>
      </c>
      <c r="T27" s="379"/>
      <c r="U27" s="379"/>
      <c r="V27" s="379"/>
      <c r="W27" s="379"/>
      <c r="X27" s="379"/>
      <c r="Y27" s="379"/>
      <c r="Z27" s="379"/>
      <c r="AA27" s="379"/>
      <c r="AB27" s="379"/>
      <c r="AC27" s="379"/>
      <c r="AD27" s="379"/>
      <c r="AE27" s="379"/>
      <c r="AF27" s="379"/>
      <c r="AG27" s="379"/>
      <c r="AH27" s="379"/>
      <c r="AI27" s="379"/>
      <c r="AJ27" s="379"/>
      <c r="AK27" s="379"/>
      <c r="AL27" s="379"/>
      <c r="AM27" s="379"/>
      <c r="AN27" s="379"/>
      <c r="AO27" s="379"/>
      <c r="AP27" s="379"/>
      <c r="AQ27" s="379"/>
      <c r="AR27" s="379"/>
      <c r="AS27" s="379"/>
      <c r="AT27" s="379"/>
      <c r="AU27" s="379"/>
      <c r="AV27" s="379"/>
      <c r="AW27" s="379"/>
      <c r="AX27" s="379"/>
      <c r="AY27" s="379"/>
      <c r="AZ27" s="379"/>
      <c r="BA27" s="379"/>
      <c r="BB27" s="379"/>
      <c r="BC27" s="379"/>
      <c r="BD27" s="379"/>
      <c r="BE27" s="379"/>
      <c r="BF27" s="379"/>
      <c r="BG27" s="379"/>
      <c r="BH27" s="379"/>
      <c r="BI27" s="379"/>
      <c r="BJ27" s="379"/>
      <c r="BK27" s="380"/>
      <c r="BL27" s="378">
        <v>3</v>
      </c>
      <c r="BM27" s="379"/>
      <c r="BN27" s="379"/>
      <c r="BO27" s="379"/>
      <c r="BP27" s="379"/>
      <c r="BQ27" s="379"/>
      <c r="BR27" s="379"/>
      <c r="BS27" s="379"/>
      <c r="BT27" s="379"/>
      <c r="BU27" s="379"/>
      <c r="BV27" s="379"/>
      <c r="BW27" s="379"/>
      <c r="BX27" s="379"/>
      <c r="BY27" s="379"/>
      <c r="BZ27" s="379"/>
      <c r="CA27" s="379"/>
      <c r="CB27" s="379"/>
      <c r="CC27" s="379"/>
      <c r="CD27" s="379"/>
      <c r="CE27" s="379"/>
      <c r="CF27" s="379"/>
      <c r="CG27" s="379"/>
      <c r="CH27" s="379"/>
      <c r="CI27" s="379"/>
      <c r="CJ27" s="379"/>
      <c r="CK27" s="379"/>
      <c r="CL27" s="379"/>
      <c r="CM27" s="379"/>
      <c r="CN27" s="379"/>
      <c r="CO27" s="379"/>
      <c r="CP27" s="379"/>
      <c r="CQ27" s="379"/>
      <c r="CR27" s="379"/>
      <c r="CS27" s="379"/>
      <c r="CT27" s="379"/>
      <c r="CU27" s="379"/>
      <c r="CV27" s="379"/>
      <c r="CW27" s="379"/>
      <c r="CX27" s="379"/>
      <c r="CY27" s="379"/>
      <c r="CZ27" s="379"/>
      <c r="DA27" s="379"/>
      <c r="DB27" s="379"/>
      <c r="DC27" s="379"/>
      <c r="DD27" s="380"/>
      <c r="DE27" s="378">
        <v>4</v>
      </c>
      <c r="DF27" s="379"/>
      <c r="DG27" s="379"/>
      <c r="DH27" s="379"/>
      <c r="DI27" s="379"/>
      <c r="DJ27" s="379"/>
      <c r="DK27" s="379"/>
      <c r="DL27" s="379"/>
      <c r="DM27" s="379"/>
      <c r="DN27" s="379"/>
      <c r="DO27" s="379"/>
      <c r="DP27" s="379"/>
      <c r="DQ27" s="379"/>
      <c r="DR27" s="379"/>
      <c r="DS27" s="379"/>
      <c r="DT27" s="379"/>
      <c r="DU27" s="379"/>
      <c r="DV27" s="379"/>
      <c r="DW27" s="379"/>
      <c r="DX27" s="379"/>
      <c r="DY27" s="379"/>
      <c r="DZ27" s="379"/>
      <c r="EA27" s="379"/>
      <c r="EB27" s="379"/>
      <c r="EC27" s="379"/>
      <c r="ED27" s="379"/>
      <c r="EE27" s="379"/>
      <c r="EF27" s="379"/>
      <c r="EG27" s="379"/>
      <c r="EH27" s="379"/>
      <c r="EI27" s="379"/>
      <c r="EJ27" s="379"/>
      <c r="EK27" s="379"/>
      <c r="EL27" s="379"/>
      <c r="EM27" s="379"/>
      <c r="EN27" s="379"/>
      <c r="EO27" s="379"/>
      <c r="EP27" s="379"/>
      <c r="EQ27" s="379"/>
      <c r="ER27" s="379"/>
      <c r="ES27" s="379"/>
      <c r="ET27" s="379"/>
      <c r="EU27" s="379"/>
      <c r="EV27" s="379"/>
      <c r="EW27" s="379"/>
      <c r="EX27" s="380"/>
    </row>
    <row r="28" spans="1:154" ht="12.75">
      <c r="A28" s="391" t="s">
        <v>638</v>
      </c>
      <c r="B28" s="392"/>
      <c r="C28" s="392"/>
      <c r="D28" s="392"/>
      <c r="E28" s="392"/>
      <c r="F28" s="392"/>
      <c r="G28" s="392"/>
      <c r="H28" s="392"/>
      <c r="I28" s="392"/>
      <c r="J28" s="392"/>
      <c r="K28" s="392"/>
      <c r="L28" s="392"/>
      <c r="M28" s="392"/>
      <c r="N28" s="392"/>
      <c r="O28" s="392"/>
      <c r="P28" s="392"/>
      <c r="Q28" s="392"/>
      <c r="R28" s="392"/>
      <c r="S28" s="371" t="s">
        <v>639</v>
      </c>
      <c r="T28" s="372"/>
      <c r="U28" s="372"/>
      <c r="V28" s="372"/>
      <c r="W28" s="372"/>
      <c r="X28" s="372"/>
      <c r="Y28" s="372"/>
      <c r="Z28" s="372"/>
      <c r="AA28" s="372"/>
      <c r="AB28" s="372"/>
      <c r="AC28" s="372"/>
      <c r="AD28" s="372"/>
      <c r="AE28" s="372"/>
      <c r="AF28" s="372"/>
      <c r="AG28" s="372"/>
      <c r="AH28" s="372"/>
      <c r="AI28" s="372"/>
      <c r="AJ28" s="372"/>
      <c r="AK28" s="372"/>
      <c r="AL28" s="372"/>
      <c r="AM28" s="372"/>
      <c r="AN28" s="372"/>
      <c r="AO28" s="372"/>
      <c r="AP28" s="372"/>
      <c r="AQ28" s="372"/>
      <c r="AR28" s="372"/>
      <c r="AS28" s="372"/>
      <c r="AT28" s="372"/>
      <c r="AU28" s="372"/>
      <c r="AV28" s="372"/>
      <c r="AW28" s="372"/>
      <c r="AX28" s="372"/>
      <c r="AY28" s="372"/>
      <c r="AZ28" s="372"/>
      <c r="BA28" s="372"/>
      <c r="BB28" s="372"/>
      <c r="BC28" s="372"/>
      <c r="BD28" s="372"/>
      <c r="BE28" s="372"/>
      <c r="BF28" s="372"/>
      <c r="BG28" s="372"/>
      <c r="BH28" s="372"/>
      <c r="BI28" s="372"/>
      <c r="BJ28" s="372"/>
      <c r="BK28" s="373"/>
      <c r="BL28" s="371"/>
      <c r="BM28" s="372"/>
      <c r="BN28" s="372"/>
      <c r="BO28" s="372"/>
      <c r="BP28" s="372"/>
      <c r="BQ28" s="372"/>
      <c r="BR28" s="372"/>
      <c r="BS28" s="372"/>
      <c r="BT28" s="372"/>
      <c r="BU28" s="372"/>
      <c r="BV28" s="372"/>
      <c r="BW28" s="372"/>
      <c r="BX28" s="372"/>
      <c r="BY28" s="372"/>
      <c r="BZ28" s="372"/>
      <c r="CA28" s="372"/>
      <c r="CB28" s="372"/>
      <c r="CC28" s="372"/>
      <c r="CD28" s="372"/>
      <c r="CE28" s="372"/>
      <c r="CF28" s="372"/>
      <c r="CG28" s="372"/>
      <c r="CH28" s="372"/>
      <c r="CI28" s="372"/>
      <c r="CJ28" s="372"/>
      <c r="CK28" s="372"/>
      <c r="CL28" s="372"/>
      <c r="CM28" s="372"/>
      <c r="CN28" s="372"/>
      <c r="CO28" s="372"/>
      <c r="CP28" s="372"/>
      <c r="CQ28" s="372"/>
      <c r="CR28" s="372"/>
      <c r="CS28" s="372"/>
      <c r="CT28" s="372"/>
      <c r="CU28" s="372"/>
      <c r="CV28" s="372"/>
      <c r="CW28" s="372"/>
      <c r="CX28" s="372"/>
      <c r="CY28" s="372"/>
      <c r="CZ28" s="372"/>
      <c r="DA28" s="372"/>
      <c r="DB28" s="372"/>
      <c r="DC28" s="372"/>
      <c r="DD28" s="373"/>
      <c r="DE28" s="372"/>
      <c r="DF28" s="372"/>
      <c r="DG28" s="372"/>
      <c r="DH28" s="372"/>
      <c r="DI28" s="372"/>
      <c r="DJ28" s="372"/>
      <c r="DK28" s="372"/>
      <c r="DL28" s="372"/>
      <c r="DM28" s="372"/>
      <c r="DN28" s="372"/>
      <c r="DO28" s="372"/>
      <c r="DP28" s="372"/>
      <c r="DQ28" s="372"/>
      <c r="DR28" s="372"/>
      <c r="DS28" s="372"/>
      <c r="DT28" s="372"/>
      <c r="DU28" s="372"/>
      <c r="DV28" s="372"/>
      <c r="DW28" s="372"/>
      <c r="DX28" s="372"/>
      <c r="DY28" s="372"/>
      <c r="DZ28" s="372"/>
      <c r="EA28" s="372"/>
      <c r="EB28" s="372"/>
      <c r="EC28" s="372"/>
      <c r="ED28" s="372"/>
      <c r="EE28" s="372"/>
      <c r="EF28" s="372"/>
      <c r="EG28" s="372"/>
      <c r="EH28" s="372"/>
      <c r="EI28" s="372"/>
      <c r="EJ28" s="372"/>
      <c r="EK28" s="372"/>
      <c r="EL28" s="372"/>
      <c r="EM28" s="372"/>
      <c r="EN28" s="372"/>
      <c r="EO28" s="372"/>
      <c r="EP28" s="372"/>
      <c r="EQ28" s="372"/>
      <c r="ER28" s="372"/>
      <c r="ES28" s="372"/>
      <c r="ET28" s="372"/>
      <c r="EU28" s="372"/>
      <c r="EV28" s="372"/>
      <c r="EW28" s="372"/>
      <c r="EX28" s="373"/>
    </row>
    <row r="29" spans="1:154" ht="12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</row>
    <row r="30" spans="1:154" ht="12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374"/>
      <c r="EV30" s="374"/>
      <c r="EW30" s="374"/>
      <c r="EX30" s="374"/>
    </row>
    <row r="31" spans="2:155" ht="12.75" customHeight="1">
      <c r="B31" s="326" t="s">
        <v>233</v>
      </c>
      <c r="C31" s="326"/>
      <c r="D31" s="326"/>
      <c r="E31" s="326"/>
      <c r="F31" s="326"/>
      <c r="G31" s="326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  <c r="T31" s="326"/>
      <c r="U31" s="326"/>
      <c r="V31" s="326"/>
      <c r="W31" s="326"/>
      <c r="X31" s="326"/>
      <c r="Y31" s="326"/>
      <c r="Z31" s="326"/>
      <c r="AA31" s="326"/>
      <c r="AB31" s="326"/>
      <c r="AC31" s="326"/>
      <c r="AD31" s="326"/>
      <c r="AE31" s="326"/>
      <c r="AF31" s="326"/>
      <c r="AG31" s="326"/>
      <c r="AH31" s="326"/>
      <c r="AI31" s="326"/>
      <c r="AJ31" s="326"/>
      <c r="AK31" s="326"/>
      <c r="AL31" s="326"/>
      <c r="AM31" s="326"/>
      <c r="AN31" s="326"/>
      <c r="AO31" s="326"/>
      <c r="AP31" s="326"/>
      <c r="AQ31" s="326"/>
      <c r="AR31" s="326"/>
      <c r="AS31" s="326"/>
      <c r="AT31" s="326"/>
      <c r="AU31" s="326"/>
      <c r="AV31" s="326"/>
      <c r="AW31" s="326"/>
      <c r="AX31" s="326"/>
      <c r="AY31" s="326"/>
      <c r="AZ31" s="326"/>
      <c r="BA31" s="326"/>
      <c r="BB31" s="326"/>
      <c r="BC31" s="326"/>
      <c r="BD31" s="326"/>
      <c r="BE31" s="326"/>
      <c r="BF31" s="326"/>
      <c r="BG31" s="326"/>
      <c r="BH31" s="326"/>
      <c r="BI31" s="326"/>
      <c r="BJ31" s="326"/>
      <c r="BK31" s="326"/>
      <c r="BL31" s="326"/>
      <c r="BM31" s="326"/>
      <c r="BN31" s="326"/>
      <c r="BO31" s="326"/>
      <c r="BP31" s="326"/>
      <c r="BQ31" s="326"/>
      <c r="BR31" s="326"/>
      <c r="BS31" s="326"/>
      <c r="BT31" s="326"/>
      <c r="BU31" s="326"/>
      <c r="BV31" s="326"/>
      <c r="BW31" s="326"/>
      <c r="BX31" s="326"/>
      <c r="BY31" s="326"/>
      <c r="BZ31" s="326"/>
      <c r="CA31" s="326"/>
      <c r="CB31" s="326"/>
      <c r="CC31" s="326"/>
      <c r="CD31" s="326"/>
      <c r="CE31" s="415" t="s">
        <v>235</v>
      </c>
      <c r="CF31" s="415"/>
      <c r="CG31" s="415"/>
      <c r="CH31" s="415"/>
      <c r="CI31" s="415"/>
      <c r="CJ31" s="415"/>
      <c r="CK31" s="415"/>
      <c r="CL31" s="415"/>
      <c r="CM31" s="415"/>
      <c r="CN31" s="415"/>
      <c r="CO31" s="415"/>
      <c r="CP31" s="415"/>
      <c r="CQ31" s="415"/>
      <c r="CR31" s="415"/>
      <c r="CS31" s="416" t="s">
        <v>641</v>
      </c>
      <c r="CT31" s="416"/>
      <c r="CU31" s="416"/>
      <c r="CV31" s="416"/>
      <c r="CW31" s="416"/>
      <c r="CX31" s="416"/>
      <c r="CY31" s="416"/>
      <c r="CZ31" s="416"/>
      <c r="DA31" s="416"/>
      <c r="DB31" s="416"/>
      <c r="DC31" s="416"/>
      <c r="DD31" s="416"/>
      <c r="DE31" s="416"/>
      <c r="DF31" s="416"/>
      <c r="DG31" s="416"/>
      <c r="DH31" s="416"/>
      <c r="DI31" s="416"/>
      <c r="DJ31" s="416"/>
      <c r="DK31" s="416"/>
      <c r="DL31" s="416"/>
      <c r="DM31" s="416"/>
      <c r="DN31" s="416"/>
      <c r="DO31" s="416"/>
      <c r="DP31" s="416"/>
      <c r="DQ31" s="416"/>
      <c r="DR31" s="416"/>
      <c r="DS31" s="416"/>
      <c r="DT31" s="416"/>
      <c r="DU31" s="416"/>
      <c r="DV31" s="416"/>
      <c r="DW31" s="416"/>
      <c r="DX31" s="416"/>
      <c r="DY31" s="416"/>
      <c r="DZ31" s="416"/>
      <c r="EA31" s="416"/>
      <c r="EB31" s="416"/>
      <c r="EC31" s="416"/>
      <c r="ED31" s="416"/>
      <c r="EE31" s="416"/>
      <c r="EF31" s="416"/>
      <c r="EG31" s="416"/>
      <c r="EH31" s="416"/>
      <c r="EI31" s="416"/>
      <c r="EJ31" s="416"/>
      <c r="EK31" s="416"/>
      <c r="EL31" s="416"/>
      <c r="EM31" s="416"/>
      <c r="EN31" s="416"/>
      <c r="EO31" s="416"/>
      <c r="EP31" s="416"/>
      <c r="EQ31" s="416"/>
      <c r="ER31" s="416"/>
      <c r="ES31" s="416"/>
      <c r="ET31" s="416"/>
      <c r="EU31" s="416"/>
      <c r="EV31" s="416"/>
      <c r="EW31" s="416"/>
      <c r="EX31" s="416"/>
      <c r="EY31" s="70"/>
    </row>
    <row r="32" spans="2:155" ht="12.75" customHeight="1">
      <c r="B32" s="343" t="s">
        <v>234</v>
      </c>
      <c r="C32" s="343"/>
      <c r="D32" s="343"/>
      <c r="E32" s="343"/>
      <c r="F32" s="343"/>
      <c r="G32" s="343"/>
      <c r="H32" s="343"/>
      <c r="I32" s="343"/>
      <c r="J32" s="343"/>
      <c r="K32" s="82"/>
      <c r="L32" s="397" t="s">
        <v>642</v>
      </c>
      <c r="M32" s="397"/>
      <c r="N32" s="397"/>
      <c r="O32" s="397"/>
      <c r="P32" s="397"/>
      <c r="Q32" s="397"/>
      <c r="R32" s="397"/>
      <c r="S32" s="397"/>
      <c r="T32" s="397"/>
      <c r="U32" s="397"/>
      <c r="V32" s="397"/>
      <c r="W32" s="397"/>
      <c r="X32" s="397"/>
      <c r="Y32" s="397"/>
      <c r="Z32" s="397"/>
      <c r="AA32" s="397"/>
      <c r="AB32" s="397"/>
      <c r="AC32" s="397"/>
      <c r="AD32" s="397"/>
      <c r="AE32" s="397"/>
      <c r="AF32" s="397"/>
      <c r="AG32" s="397"/>
      <c r="AH32" s="397"/>
      <c r="AI32" s="397"/>
      <c r="AJ32" s="397"/>
      <c r="AK32" s="397"/>
      <c r="AL32" s="397"/>
      <c r="AM32" s="397"/>
      <c r="AN32" s="397"/>
      <c r="AO32" s="397"/>
      <c r="AP32" s="397"/>
      <c r="AQ32" s="397"/>
      <c r="AR32" s="397"/>
      <c r="AS32" s="397"/>
      <c r="AT32" s="397"/>
      <c r="AU32" s="397"/>
      <c r="AV32" s="397"/>
      <c r="AW32" s="397"/>
      <c r="AX32" s="397"/>
      <c r="AY32" s="397"/>
      <c r="AZ32" s="397"/>
      <c r="BA32" s="397"/>
      <c r="BB32" s="397"/>
      <c r="BC32" s="397"/>
      <c r="BD32" s="397"/>
      <c r="BE32" s="397"/>
      <c r="BF32" s="397"/>
      <c r="BG32" s="397"/>
      <c r="BH32" s="397"/>
      <c r="BI32" s="397"/>
      <c r="BJ32" s="397"/>
      <c r="BK32" s="397"/>
      <c r="BL32" s="397"/>
      <c r="BM32" s="397"/>
      <c r="BN32" s="397"/>
      <c r="BO32" s="397"/>
      <c r="BP32" s="397"/>
      <c r="BQ32" s="397"/>
      <c r="BR32" s="397"/>
      <c r="BS32" s="397"/>
      <c r="BT32" s="397"/>
      <c r="BU32" s="397"/>
      <c r="BV32" s="397"/>
      <c r="BW32" s="397"/>
      <c r="BX32" s="397"/>
      <c r="BY32" s="397"/>
      <c r="BZ32" s="397"/>
      <c r="CA32" s="397"/>
      <c r="CB32" s="397"/>
      <c r="CC32" s="397"/>
      <c r="CD32" s="82"/>
      <c r="CE32" s="69"/>
      <c r="CF32" s="381"/>
      <c r="CG32" s="381"/>
      <c r="CH32" s="381"/>
      <c r="CI32" s="381"/>
      <c r="CJ32" s="381"/>
      <c r="CK32" s="381"/>
      <c r="CL32" s="381"/>
      <c r="CM32" s="381"/>
      <c r="CN32" s="381"/>
      <c r="CO32" s="381"/>
      <c r="CP32" s="381"/>
      <c r="CQ32" s="381"/>
      <c r="CR32" s="381"/>
      <c r="CS32" s="381"/>
      <c r="CT32" s="381"/>
      <c r="CU32" s="381"/>
      <c r="CV32" s="381"/>
      <c r="CW32" s="381"/>
      <c r="CX32" s="381"/>
      <c r="CY32" s="381"/>
      <c r="CZ32" s="381"/>
      <c r="DA32" s="381"/>
      <c r="DB32" s="381"/>
      <c r="DC32" s="69"/>
      <c r="DD32" s="69"/>
      <c r="DE32" s="69"/>
      <c r="DF32" s="69"/>
      <c r="DG32" s="414">
        <v>4</v>
      </c>
      <c r="DH32" s="414"/>
      <c r="DI32" s="414"/>
      <c r="DJ32" s="414"/>
      <c r="DK32" s="414"/>
      <c r="DL32" s="69"/>
      <c r="DM32" s="69"/>
      <c r="DN32" s="69"/>
      <c r="DO32" s="417" t="s">
        <v>643</v>
      </c>
      <c r="DP32" s="417"/>
      <c r="DQ32" s="417"/>
      <c r="DR32" s="417"/>
      <c r="DS32" s="417"/>
      <c r="DT32" s="417"/>
      <c r="DU32" s="417"/>
      <c r="DV32" s="417"/>
      <c r="DW32" s="417"/>
      <c r="DX32" s="417"/>
      <c r="DY32" s="417"/>
      <c r="DZ32" s="417"/>
      <c r="EA32" s="417"/>
      <c r="EB32" s="417"/>
      <c r="EC32" s="417"/>
      <c r="ED32" s="417"/>
      <c r="EE32" s="417"/>
      <c r="EF32" s="417"/>
      <c r="EG32" s="69"/>
      <c r="EH32" s="366">
        <v>2020</v>
      </c>
      <c r="EI32" s="366"/>
      <c r="EJ32" s="366"/>
      <c r="EK32" s="366"/>
      <c r="EL32" s="366"/>
      <c r="EM32" s="366"/>
      <c r="EN32" s="366"/>
      <c r="EO32" s="84"/>
      <c r="EP32" s="84"/>
      <c r="EQ32" s="366" t="s">
        <v>238</v>
      </c>
      <c r="ER32" s="366"/>
      <c r="ES32" s="366"/>
      <c r="ET32" s="366"/>
      <c r="EU32" s="69"/>
      <c r="EV32" s="69"/>
      <c r="EW32" s="69"/>
      <c r="EX32" s="69"/>
      <c r="EY32" s="69"/>
    </row>
    <row r="33" spans="2:155" ht="12.75">
      <c r="B33" s="421"/>
      <c r="C33" s="421"/>
      <c r="D33" s="421"/>
      <c r="E33" s="421"/>
      <c r="F33" s="421"/>
      <c r="G33" s="421"/>
      <c r="H33" s="421"/>
      <c r="I33" s="421"/>
      <c r="J33" s="421"/>
      <c r="K33" s="421"/>
      <c r="L33" s="421"/>
      <c r="M33" s="421"/>
      <c r="N33" s="421"/>
      <c r="O33" s="421"/>
      <c r="P33" s="421"/>
      <c r="Q33" s="421"/>
      <c r="R33" s="421"/>
      <c r="S33" s="421"/>
      <c r="T33" s="421"/>
      <c r="U33" s="421"/>
      <c r="V33" s="421"/>
      <c r="W33" s="421"/>
      <c r="X33" s="421"/>
      <c r="Y33" s="421"/>
      <c r="Z33" s="421"/>
      <c r="AA33" s="421"/>
      <c r="AB33" s="421"/>
      <c r="AC33" s="421"/>
      <c r="AD33" s="421"/>
      <c r="AE33" s="421"/>
      <c r="AF33" s="421"/>
      <c r="AG33" s="421"/>
      <c r="AH33" s="421"/>
      <c r="AI33" s="421"/>
      <c r="AJ33" s="421"/>
      <c r="AK33" s="421"/>
      <c r="AL33" s="421"/>
      <c r="AM33" s="421"/>
      <c r="AN33" s="421"/>
      <c r="AO33" s="421"/>
      <c r="AP33" s="421"/>
      <c r="AQ33" s="421"/>
      <c r="AR33" s="421"/>
      <c r="AS33" s="421"/>
      <c r="AT33" s="421"/>
      <c r="AU33" s="421"/>
      <c r="AV33" s="421"/>
      <c r="AW33" s="421"/>
      <c r="AX33" s="421"/>
      <c r="AY33" s="421"/>
      <c r="AZ33" s="421"/>
      <c r="BA33" s="421"/>
      <c r="BB33" s="421"/>
      <c r="BC33" s="421"/>
      <c r="BD33" s="421"/>
      <c r="BE33" s="421"/>
      <c r="BF33" s="421"/>
      <c r="BG33" s="421"/>
      <c r="BH33" s="421"/>
      <c r="BI33" s="421"/>
      <c r="BJ33" s="421"/>
      <c r="BK33" s="421"/>
      <c r="BL33" s="421"/>
      <c r="BM33" s="421"/>
      <c r="BN33" s="421"/>
      <c r="BO33" s="421"/>
      <c r="BP33" s="421"/>
      <c r="BQ33" s="421"/>
      <c r="BR33" s="421"/>
      <c r="BS33" s="421"/>
      <c r="BT33" s="421"/>
      <c r="BU33" s="421"/>
      <c r="BV33" s="421"/>
      <c r="BW33" s="421"/>
      <c r="BX33" s="421"/>
      <c r="BY33" s="421"/>
      <c r="BZ33" s="421"/>
      <c r="CA33" s="421"/>
      <c r="CB33" s="421"/>
      <c r="CC33" s="421"/>
      <c r="CD33" s="68"/>
      <c r="CE33" s="365" t="s">
        <v>237</v>
      </c>
      <c r="CF33" s="365"/>
      <c r="CG33" s="365"/>
      <c r="CH33" s="365"/>
      <c r="CI33" s="365"/>
      <c r="CJ33" s="365"/>
      <c r="CK33" s="365"/>
      <c r="CL33" s="365"/>
      <c r="CM33" s="365"/>
      <c r="CN33" s="365"/>
      <c r="CO33" s="365"/>
      <c r="CP33" s="365"/>
      <c r="CQ33" s="365"/>
      <c r="CR33" s="365"/>
      <c r="CS33" s="365"/>
      <c r="CT33" s="365"/>
      <c r="CU33" s="365"/>
      <c r="CV33" s="365"/>
      <c r="CW33" s="365"/>
      <c r="CX33" s="365"/>
      <c r="CY33" s="365"/>
      <c r="CZ33" s="365"/>
      <c r="DA33" s="365"/>
      <c r="DB33" s="365"/>
      <c r="DC33" s="365"/>
      <c r="DD33" s="365"/>
      <c r="DE33" s="365"/>
      <c r="DF33" s="365"/>
      <c r="DG33" s="365"/>
      <c r="DH33" s="365"/>
      <c r="DI33" s="365"/>
      <c r="DJ33" s="365"/>
      <c r="DK33" s="365"/>
      <c r="DL33" s="365"/>
      <c r="DM33" s="365"/>
      <c r="DN33" s="365"/>
      <c r="DO33" s="365"/>
      <c r="DP33" s="365"/>
      <c r="DQ33" s="365"/>
      <c r="DR33" s="365"/>
      <c r="DS33" s="365"/>
      <c r="DT33" s="365"/>
      <c r="DU33" s="365"/>
      <c r="DV33" s="365"/>
      <c r="DW33" s="365"/>
      <c r="DX33" s="365"/>
      <c r="DY33" s="365"/>
      <c r="DZ33" s="365"/>
      <c r="EA33" s="365"/>
      <c r="EB33" s="365"/>
      <c r="EC33" s="365"/>
      <c r="ED33" s="365"/>
      <c r="EE33" s="365"/>
      <c r="EF33" s="365"/>
      <c r="EG33" s="365"/>
      <c r="EH33" s="365"/>
      <c r="EI33" s="365"/>
      <c r="EJ33" s="365"/>
      <c r="EK33" s="365"/>
      <c r="EL33" s="365"/>
      <c r="EM33" s="365"/>
      <c r="EN33" s="365"/>
      <c r="EO33" s="365"/>
      <c r="EP33" s="365"/>
      <c r="EQ33" s="365"/>
      <c r="ER33" s="365"/>
      <c r="ES33" s="365"/>
      <c r="ET33" s="365"/>
      <c r="EU33" s="365"/>
      <c r="EV33" s="365"/>
      <c r="EW33" s="365"/>
      <c r="EX33" s="365"/>
      <c r="EY33" s="69"/>
    </row>
    <row r="34" spans="2:155" ht="12.75">
      <c r="B34" s="418" t="s">
        <v>239</v>
      </c>
      <c r="C34" s="418"/>
      <c r="D34" s="418"/>
      <c r="E34" s="418"/>
      <c r="F34" s="418"/>
      <c r="G34" s="418"/>
      <c r="H34" s="418"/>
      <c r="I34" s="418"/>
      <c r="J34" s="418"/>
      <c r="K34" s="83"/>
      <c r="L34" s="419" t="s">
        <v>644</v>
      </c>
      <c r="M34" s="420"/>
      <c r="N34" s="420"/>
      <c r="O34" s="420"/>
      <c r="P34" s="420"/>
      <c r="Q34" s="420"/>
      <c r="R34" s="420"/>
      <c r="S34" s="420"/>
      <c r="T34" s="420"/>
      <c r="U34" s="420"/>
      <c r="V34" s="420"/>
      <c r="W34" s="420"/>
      <c r="X34" s="420"/>
      <c r="Y34" s="420"/>
      <c r="Z34" s="420"/>
      <c r="AA34" s="420"/>
      <c r="AB34" s="420"/>
      <c r="AC34" s="420"/>
      <c r="AD34" s="420"/>
      <c r="AE34" s="420"/>
      <c r="AF34" s="420"/>
      <c r="AG34" s="420"/>
      <c r="AH34" s="420"/>
      <c r="AI34" s="420"/>
      <c r="AJ34" s="420"/>
      <c r="AK34" s="420"/>
      <c r="AL34" s="420"/>
      <c r="AM34" s="420"/>
      <c r="AN34" s="420"/>
      <c r="AO34" s="420"/>
      <c r="AP34" s="420"/>
      <c r="AQ34" s="420"/>
      <c r="AR34" s="420"/>
      <c r="AS34" s="420"/>
      <c r="AT34" s="420"/>
      <c r="AU34" s="420"/>
      <c r="AV34" s="420"/>
      <c r="AW34" s="420"/>
      <c r="AX34" s="83"/>
      <c r="AY34" s="83"/>
      <c r="AZ34" s="83"/>
      <c r="BA34" s="422" t="s">
        <v>236</v>
      </c>
      <c r="BB34" s="422"/>
      <c r="BC34" s="422"/>
      <c r="BD34" s="422"/>
      <c r="BE34" s="422"/>
      <c r="BF34" s="422"/>
      <c r="BG34" s="422"/>
      <c r="BH34" s="422"/>
      <c r="BI34" s="422"/>
      <c r="BJ34" s="422"/>
      <c r="BK34" s="422"/>
      <c r="BL34" s="422"/>
      <c r="BM34" s="422"/>
      <c r="BN34" s="422"/>
      <c r="BO34" s="422"/>
      <c r="BP34" s="422"/>
      <c r="BQ34" s="422"/>
      <c r="BR34" s="422"/>
      <c r="BS34" s="83"/>
      <c r="BT34" s="83"/>
      <c r="BU34" s="423" t="s">
        <v>645</v>
      </c>
      <c r="BV34" s="423"/>
      <c r="BW34" s="423"/>
      <c r="BX34" s="423"/>
      <c r="BY34" s="423"/>
      <c r="BZ34" s="423"/>
      <c r="CA34" s="423"/>
      <c r="CB34" s="423"/>
      <c r="CC34" s="423"/>
      <c r="CD34" s="423"/>
      <c r="CE34" s="423"/>
      <c r="CF34" s="423"/>
      <c r="CG34" s="423"/>
      <c r="CH34" s="423"/>
      <c r="CI34" s="423"/>
      <c r="CJ34" s="423"/>
      <c r="CK34" s="423"/>
      <c r="CL34" s="423"/>
      <c r="CM34" s="423"/>
      <c r="CN34" s="423"/>
      <c r="CO34" s="423"/>
      <c r="CP34" s="423"/>
      <c r="CQ34" s="423"/>
      <c r="CR34" s="423"/>
      <c r="CS34" s="423"/>
      <c r="CT34" s="423"/>
      <c r="CU34" s="423"/>
      <c r="CV34" s="423"/>
      <c r="CW34" s="423"/>
      <c r="CX34" s="423"/>
      <c r="CY34" s="423"/>
      <c r="CZ34" s="423"/>
      <c r="DA34" s="423"/>
      <c r="DB34" s="423"/>
      <c r="DC34" s="423"/>
      <c r="DD34" s="42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71"/>
    </row>
  </sheetData>
  <sheetProtection selectLockedCells="1"/>
  <mergeCells count="53">
    <mergeCell ref="B32:J32"/>
    <mergeCell ref="B34:J34"/>
    <mergeCell ref="L34:AW34"/>
    <mergeCell ref="B33:CC33"/>
    <mergeCell ref="BA34:BR34"/>
    <mergeCell ref="BU34:DD34"/>
    <mergeCell ref="L32:CC32"/>
    <mergeCell ref="CG19:DL19"/>
    <mergeCell ref="DG32:DK32"/>
    <mergeCell ref="BL28:DD28"/>
    <mergeCell ref="DE27:EX27"/>
    <mergeCell ref="DE28:EX28"/>
    <mergeCell ref="BL27:DD27"/>
    <mergeCell ref="CE31:CR31"/>
    <mergeCell ref="CS31:EX31"/>
    <mergeCell ref="B31:CD31"/>
    <mergeCell ref="DO32:EF32"/>
    <mergeCell ref="DE26:EX26"/>
    <mergeCell ref="S27:BK27"/>
    <mergeCell ref="CF32:DB32"/>
    <mergeCell ref="DT19:ES19"/>
    <mergeCell ref="A21:AU22"/>
    <mergeCell ref="A28:R28"/>
    <mergeCell ref="AV21:EX22"/>
    <mergeCell ref="S23:EX24"/>
    <mergeCell ref="A27:R27"/>
    <mergeCell ref="A23:R24"/>
    <mergeCell ref="W7:EF7"/>
    <mergeCell ref="A25:R26"/>
    <mergeCell ref="S26:BK26"/>
    <mergeCell ref="CE33:EX33"/>
    <mergeCell ref="EH32:EN32"/>
    <mergeCell ref="EQ32:ET32"/>
    <mergeCell ref="S25:EX25"/>
    <mergeCell ref="S28:BK28"/>
    <mergeCell ref="EU30:EX30"/>
    <mergeCell ref="BL26:DD26"/>
    <mergeCell ref="CG18:DL18"/>
    <mergeCell ref="CG14:DL14"/>
    <mergeCell ref="A11:CF11"/>
    <mergeCell ref="CG17:DL17"/>
    <mergeCell ref="CG16:DL16"/>
    <mergeCell ref="R1:EH1"/>
    <mergeCell ref="R2:EH2"/>
    <mergeCell ref="R3:EH3"/>
    <mergeCell ref="W5:EF5"/>
    <mergeCell ref="W6:EF6"/>
    <mergeCell ref="A16:CF16"/>
    <mergeCell ref="CG11:DL11"/>
    <mergeCell ref="A12:BZ12"/>
    <mergeCell ref="DS11:ES12"/>
    <mergeCell ref="W8:EF8"/>
    <mergeCell ref="A17:CF17"/>
  </mergeCells>
  <hyperlinks>
    <hyperlink ref="L34" r:id="rId1" display="uorurg@mail.ru"/>
  </hyperlinks>
  <printOptions/>
  <pageMargins left="0.7874015748031497" right="0.5905511811023623" top="0.5118110236220472" bottom="0.5511811023622047" header="0.5118110236220472" footer="0.5118110236220472"/>
  <pageSetup horizontalDpi="600" verticalDpi="600" orientation="landscape" paperSize="9" r:id="rId4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R57"/>
  <sheetViews>
    <sheetView zoomScalePageLayoutView="0" workbookViewId="0" topLeftCell="A1">
      <pane xSplit="1" ySplit="7" topLeftCell="E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5" sqref="H15"/>
    </sheetView>
  </sheetViews>
  <sheetFormatPr defaultColWidth="9.00390625" defaultRowHeight="12.75"/>
  <cols>
    <col min="1" max="1" width="56.00390625" style="218" customWidth="1"/>
    <col min="2" max="2" width="6.25390625" style="218" customWidth="1"/>
    <col min="3" max="10" width="12.375" style="1" customWidth="1"/>
    <col min="11" max="18" width="10.75390625" style="1" customWidth="1"/>
    <col min="19" max="16384" width="9.125" style="1" customWidth="1"/>
  </cols>
  <sheetData>
    <row r="1" spans="1:18" ht="23.25" customHeight="1">
      <c r="A1" s="491" t="s">
        <v>595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</row>
    <row r="2" spans="1:18" ht="45" customHeight="1">
      <c r="A2" s="564" t="s">
        <v>514</v>
      </c>
      <c r="B2" s="564" t="s">
        <v>192</v>
      </c>
      <c r="C2" s="565" t="s">
        <v>579</v>
      </c>
      <c r="D2" s="566"/>
      <c r="E2" s="565" t="s">
        <v>588</v>
      </c>
      <c r="F2" s="566"/>
      <c r="G2" s="567" t="s">
        <v>634</v>
      </c>
      <c r="H2" s="568"/>
      <c r="I2" s="572" t="s">
        <v>621</v>
      </c>
      <c r="J2" s="568"/>
      <c r="K2" s="488" t="s">
        <v>515</v>
      </c>
      <c r="L2" s="489"/>
      <c r="M2" s="489"/>
      <c r="N2" s="488" t="s">
        <v>516</v>
      </c>
      <c r="O2" s="489"/>
      <c r="P2" s="489"/>
      <c r="Q2" s="562" t="s">
        <v>620</v>
      </c>
      <c r="R2" s="533"/>
    </row>
    <row r="3" spans="1:18" ht="19.5" customHeight="1">
      <c r="A3" s="520"/>
      <c r="B3" s="520"/>
      <c r="C3" s="566"/>
      <c r="D3" s="566"/>
      <c r="E3" s="566"/>
      <c r="F3" s="566"/>
      <c r="G3" s="569"/>
      <c r="H3" s="570"/>
      <c r="I3" s="569"/>
      <c r="J3" s="570"/>
      <c r="K3" s="489"/>
      <c r="L3" s="489"/>
      <c r="M3" s="489"/>
      <c r="N3" s="489"/>
      <c r="O3" s="489"/>
      <c r="P3" s="489"/>
      <c r="Q3" s="563"/>
      <c r="R3" s="533"/>
    </row>
    <row r="4" spans="1:18" ht="55.5" customHeight="1">
      <c r="A4" s="520"/>
      <c r="B4" s="520"/>
      <c r="C4" s="566"/>
      <c r="D4" s="566"/>
      <c r="E4" s="566"/>
      <c r="F4" s="566"/>
      <c r="G4" s="571"/>
      <c r="H4" s="364"/>
      <c r="I4" s="571"/>
      <c r="J4" s="364"/>
      <c r="K4" s="489"/>
      <c r="L4" s="489"/>
      <c r="M4" s="489"/>
      <c r="N4" s="489"/>
      <c r="O4" s="489"/>
      <c r="P4" s="489"/>
      <c r="Q4" s="533"/>
      <c r="R4" s="533"/>
    </row>
    <row r="5" spans="1:18" ht="47.25" customHeight="1">
      <c r="A5" s="520"/>
      <c r="B5" s="520"/>
      <c r="C5" s="57" t="s">
        <v>503</v>
      </c>
      <c r="D5" s="57" t="s">
        <v>517</v>
      </c>
      <c r="E5" s="57" t="s">
        <v>503</v>
      </c>
      <c r="F5" s="57" t="s">
        <v>517</v>
      </c>
      <c r="G5" s="57" t="s">
        <v>503</v>
      </c>
      <c r="H5" s="57" t="s">
        <v>517</v>
      </c>
      <c r="I5" s="57" t="s">
        <v>503</v>
      </c>
      <c r="J5" s="57" t="s">
        <v>517</v>
      </c>
      <c r="K5" s="57" t="s">
        <v>518</v>
      </c>
      <c r="L5" s="30" t="s">
        <v>519</v>
      </c>
      <c r="M5" s="57" t="s">
        <v>520</v>
      </c>
      <c r="N5" s="57" t="s">
        <v>518</v>
      </c>
      <c r="O5" s="30" t="s">
        <v>519</v>
      </c>
      <c r="P5" s="57" t="s">
        <v>520</v>
      </c>
      <c r="Q5" s="57" t="s">
        <v>503</v>
      </c>
      <c r="R5" s="57" t="s">
        <v>517</v>
      </c>
    </row>
    <row r="6" spans="1:18" ht="13.5" thickBot="1">
      <c r="A6" s="234">
        <v>1</v>
      </c>
      <c r="B6" s="235">
        <v>2</v>
      </c>
      <c r="C6" s="236">
        <v>3</v>
      </c>
      <c r="D6" s="236">
        <v>4</v>
      </c>
      <c r="E6" s="236">
        <v>5</v>
      </c>
      <c r="F6" s="236">
        <v>6</v>
      </c>
      <c r="G6" s="236">
        <v>7</v>
      </c>
      <c r="H6" s="236">
        <v>8</v>
      </c>
      <c r="I6" s="236">
        <v>9</v>
      </c>
      <c r="J6" s="236">
        <v>10</v>
      </c>
      <c r="K6" s="236">
        <v>11</v>
      </c>
      <c r="L6" s="236">
        <v>12</v>
      </c>
      <c r="M6" s="236">
        <v>13</v>
      </c>
      <c r="N6" s="236">
        <v>14</v>
      </c>
      <c r="O6" s="236">
        <v>15</v>
      </c>
      <c r="P6" s="236">
        <v>16</v>
      </c>
      <c r="Q6" s="236">
        <v>17</v>
      </c>
      <c r="R6" s="236">
        <v>18</v>
      </c>
    </row>
    <row r="7" spans="1:18" ht="12.75">
      <c r="A7" s="222" t="s">
        <v>199</v>
      </c>
      <c r="B7" s="223" t="s">
        <v>101</v>
      </c>
      <c r="C7" s="263"/>
      <c r="D7" s="263"/>
      <c r="E7" s="213">
        <f>E8+E17+E21+E24+E33+E37+E41+E44+E47+E50+E55</f>
        <v>3</v>
      </c>
      <c r="F7" s="213">
        <f>F8+F17+F21+F24+F33+F37+F41+F44+F47+F50+F55</f>
        <v>3</v>
      </c>
      <c r="G7" s="213">
        <f>G8+G17+G21+G24+G33+G37+G41+G44+G47+G50+G55</f>
        <v>0</v>
      </c>
      <c r="H7" s="213">
        <f>H8+H17+H21+H24+H33+H37+H41+H44+H47+H50+H55</f>
        <v>0</v>
      </c>
      <c r="I7" s="573">
        <f>AVERAGE(I9:I16)</f>
        <v>0.47</v>
      </c>
      <c r="J7" s="573">
        <f>AVERAGE(J9:J16)</f>
        <v>0.47</v>
      </c>
      <c r="K7" s="213">
        <f>K8+K17+K21+K24+K33+K37+K41+K44+K47+K50+K55</f>
        <v>1</v>
      </c>
      <c r="L7" s="213">
        <f aca="true" t="shared" si="0" ref="L7:R7">L8+L17+L21+L24+L33+L37+L41+L44+L47+L50+L55</f>
        <v>0</v>
      </c>
      <c r="M7" s="213">
        <f t="shared" si="0"/>
        <v>0</v>
      </c>
      <c r="N7" s="213">
        <f t="shared" si="0"/>
        <v>0</v>
      </c>
      <c r="O7" s="219">
        <f t="shared" si="0"/>
        <v>0</v>
      </c>
      <c r="P7" s="219">
        <f t="shared" si="0"/>
        <v>0</v>
      </c>
      <c r="Q7" s="219">
        <f t="shared" si="0"/>
        <v>1</v>
      </c>
      <c r="R7" s="219">
        <f t="shared" si="0"/>
        <v>12</v>
      </c>
    </row>
    <row r="8" spans="1:18" ht="12.75">
      <c r="A8" s="224" t="s">
        <v>521</v>
      </c>
      <c r="B8" s="225" t="s">
        <v>3</v>
      </c>
      <c r="C8" s="216">
        <f>C9+C10+C11+C12+C13+C14+C15+C16</f>
        <v>1</v>
      </c>
      <c r="D8" s="216">
        <f aca="true" t="shared" si="1" ref="D8:P8">D9+D10+D11+D12+D13+D14+D15+D16</f>
        <v>1</v>
      </c>
      <c r="E8" s="216">
        <f>E9+E10+E11+E12+E13+E14+E15+E16</f>
        <v>2</v>
      </c>
      <c r="F8" s="216">
        <f>F9+F10+F11+F12+F13+F14+F15+F16</f>
        <v>2</v>
      </c>
      <c r="G8" s="216">
        <f>G9+G10+G11+G12+G13+G14+G15+G16</f>
        <v>0</v>
      </c>
      <c r="H8" s="216">
        <f>H9+H10+H11+H12+H13+H14+H15+H16</f>
        <v>0</v>
      </c>
      <c r="I8" s="574"/>
      <c r="J8" s="574"/>
      <c r="K8" s="216">
        <f>K9+K10+K11+K12+K13+K14+K15+K16</f>
        <v>0</v>
      </c>
      <c r="L8" s="216">
        <f t="shared" si="1"/>
        <v>0</v>
      </c>
      <c r="M8" s="216">
        <f t="shared" si="1"/>
        <v>0</v>
      </c>
      <c r="N8" s="216">
        <f t="shared" si="1"/>
        <v>0</v>
      </c>
      <c r="O8" s="216">
        <f t="shared" si="1"/>
        <v>0</v>
      </c>
      <c r="P8" s="216">
        <f t="shared" si="1"/>
        <v>0</v>
      </c>
      <c r="Q8" s="216">
        <f>Q9+Q10+Q11+Q12+Q13+Q14+Q15+Q16</f>
        <v>1</v>
      </c>
      <c r="R8" s="216">
        <f>R9+R10+R11+R12+R13+R14+R15+R16</f>
        <v>12</v>
      </c>
    </row>
    <row r="9" spans="1:18" ht="12.75">
      <c r="A9" s="214" t="s">
        <v>522</v>
      </c>
      <c r="B9" s="215" t="s">
        <v>26</v>
      </c>
      <c r="C9" s="220"/>
      <c r="D9" s="220"/>
      <c r="E9" s="220"/>
      <c r="F9" s="220"/>
      <c r="G9" s="220"/>
      <c r="H9" s="220"/>
      <c r="I9" s="297"/>
      <c r="J9" s="297"/>
      <c r="K9" s="298"/>
      <c r="L9" s="298"/>
      <c r="M9" s="298"/>
      <c r="N9" s="298"/>
      <c r="O9" s="298"/>
      <c r="P9" s="298"/>
      <c r="Q9" s="244">
        <v>1</v>
      </c>
      <c r="R9" s="299">
        <v>1</v>
      </c>
    </row>
    <row r="10" spans="1:18" ht="12.75">
      <c r="A10" s="214" t="s">
        <v>523</v>
      </c>
      <c r="B10" s="215" t="s">
        <v>27</v>
      </c>
      <c r="C10" s="220"/>
      <c r="D10" s="220"/>
      <c r="E10" s="220"/>
      <c r="F10" s="220"/>
      <c r="G10" s="220"/>
      <c r="H10" s="220"/>
      <c r="I10" s="297"/>
      <c r="J10" s="297"/>
      <c r="K10" s="298"/>
      <c r="L10" s="298"/>
      <c r="M10" s="298"/>
      <c r="N10" s="298"/>
      <c r="O10" s="298"/>
      <c r="P10" s="298"/>
      <c r="Q10" s="244"/>
      <c r="R10" s="299"/>
    </row>
    <row r="11" spans="1:18" ht="12.75">
      <c r="A11" s="214" t="s">
        <v>524</v>
      </c>
      <c r="B11" s="215" t="s">
        <v>28</v>
      </c>
      <c r="C11" s="220"/>
      <c r="D11" s="220"/>
      <c r="E11" s="220"/>
      <c r="F11" s="220"/>
      <c r="G11" s="220"/>
      <c r="H11" s="220"/>
      <c r="I11" s="297"/>
      <c r="J11" s="297"/>
      <c r="K11" s="298"/>
      <c r="L11" s="298"/>
      <c r="M11" s="298"/>
      <c r="N11" s="298"/>
      <c r="O11" s="298"/>
      <c r="P11" s="298"/>
      <c r="Q11" s="244"/>
      <c r="R11" s="299"/>
    </row>
    <row r="12" spans="1:18" ht="12.75">
      <c r="A12" s="214" t="s">
        <v>525</v>
      </c>
      <c r="B12" s="215" t="s">
        <v>29</v>
      </c>
      <c r="C12" s="220"/>
      <c r="D12" s="220"/>
      <c r="E12" s="220"/>
      <c r="F12" s="220"/>
      <c r="G12" s="220"/>
      <c r="H12" s="220"/>
      <c r="I12" s="297"/>
      <c r="J12" s="297"/>
      <c r="K12" s="298"/>
      <c r="L12" s="298"/>
      <c r="M12" s="298"/>
      <c r="N12" s="298"/>
      <c r="O12" s="298"/>
      <c r="P12" s="298"/>
      <c r="Q12" s="244"/>
      <c r="R12" s="299"/>
    </row>
    <row r="13" spans="1:18" ht="12.75">
      <c r="A13" s="214" t="s">
        <v>526</v>
      </c>
      <c r="B13" s="215" t="s">
        <v>30</v>
      </c>
      <c r="C13" s="220"/>
      <c r="D13" s="220"/>
      <c r="E13" s="220"/>
      <c r="F13" s="220"/>
      <c r="G13" s="220"/>
      <c r="H13" s="220"/>
      <c r="I13" s="297"/>
      <c r="J13" s="297"/>
      <c r="K13" s="298"/>
      <c r="L13" s="298"/>
      <c r="M13" s="298"/>
      <c r="N13" s="298"/>
      <c r="O13" s="298"/>
      <c r="P13" s="298"/>
      <c r="Q13" s="244"/>
      <c r="R13" s="299">
        <v>1</v>
      </c>
    </row>
    <row r="14" spans="1:18" ht="12.75">
      <c r="A14" s="214" t="s">
        <v>527</v>
      </c>
      <c r="B14" s="215" t="s">
        <v>31</v>
      </c>
      <c r="C14" s="220">
        <v>1</v>
      </c>
      <c r="D14" s="220">
        <v>1</v>
      </c>
      <c r="E14" s="220">
        <v>2</v>
      </c>
      <c r="F14" s="220">
        <v>2</v>
      </c>
      <c r="G14" s="220"/>
      <c r="H14" s="220"/>
      <c r="I14" s="297">
        <v>0.47</v>
      </c>
      <c r="J14" s="297">
        <v>0.47</v>
      </c>
      <c r="K14" s="298"/>
      <c r="L14" s="298"/>
      <c r="M14" s="298"/>
      <c r="N14" s="298"/>
      <c r="O14" s="298"/>
      <c r="P14" s="298"/>
      <c r="Q14" s="244"/>
      <c r="R14" s="299">
        <v>10</v>
      </c>
    </row>
    <row r="15" spans="1:18" ht="12.75">
      <c r="A15" s="214" t="s">
        <v>528</v>
      </c>
      <c r="B15" s="215" t="s">
        <v>32</v>
      </c>
      <c r="C15" s="220"/>
      <c r="D15" s="220"/>
      <c r="E15" s="220"/>
      <c r="F15" s="220"/>
      <c r="G15" s="220"/>
      <c r="H15" s="220"/>
      <c r="I15" s="297"/>
      <c r="J15" s="297"/>
      <c r="K15" s="298"/>
      <c r="L15" s="298"/>
      <c r="M15" s="298"/>
      <c r="N15" s="298"/>
      <c r="O15" s="298"/>
      <c r="P15" s="298"/>
      <c r="Q15" s="244"/>
      <c r="R15" s="299"/>
    </row>
    <row r="16" spans="1:18" ht="12.75">
      <c r="A16" s="214" t="s">
        <v>529</v>
      </c>
      <c r="B16" s="215" t="s">
        <v>33</v>
      </c>
      <c r="C16" s="220"/>
      <c r="D16" s="220"/>
      <c r="E16" s="220"/>
      <c r="F16" s="220"/>
      <c r="G16" s="220"/>
      <c r="H16" s="220"/>
      <c r="I16" s="297"/>
      <c r="J16" s="297"/>
      <c r="K16" s="298"/>
      <c r="L16" s="298"/>
      <c r="M16" s="298"/>
      <c r="N16" s="298"/>
      <c r="O16" s="298"/>
      <c r="P16" s="298"/>
      <c r="Q16" s="244"/>
      <c r="R16" s="299"/>
    </row>
    <row r="17" spans="1:18" ht="12" customHeight="1">
      <c r="A17" s="224" t="s">
        <v>530</v>
      </c>
      <c r="B17" s="225" t="s">
        <v>34</v>
      </c>
      <c r="C17" s="216">
        <f>C18+C19+C20</f>
        <v>0</v>
      </c>
      <c r="D17" s="216">
        <f aca="true" t="shared" si="2" ref="D17:R17">D18+D19+D20</f>
        <v>0</v>
      </c>
      <c r="E17" s="216">
        <f t="shared" si="2"/>
        <v>0</v>
      </c>
      <c r="F17" s="216">
        <f t="shared" si="2"/>
        <v>0</v>
      </c>
      <c r="G17" s="216">
        <f t="shared" si="2"/>
        <v>0</v>
      </c>
      <c r="H17" s="216">
        <f t="shared" si="2"/>
        <v>0</v>
      </c>
      <c r="I17" s="291" t="e">
        <f>AVERAGE(I18:I20)</f>
        <v>#DIV/0!</v>
      </c>
      <c r="J17" s="291" t="e">
        <f>AVERAGE(J18:J20)</f>
        <v>#DIV/0!</v>
      </c>
      <c r="K17" s="216">
        <f t="shared" si="2"/>
        <v>0</v>
      </c>
      <c r="L17" s="216">
        <f t="shared" si="2"/>
        <v>0</v>
      </c>
      <c r="M17" s="216">
        <f t="shared" si="2"/>
        <v>0</v>
      </c>
      <c r="N17" s="216">
        <f t="shared" si="2"/>
        <v>0</v>
      </c>
      <c r="O17" s="216">
        <f t="shared" si="2"/>
        <v>0</v>
      </c>
      <c r="P17" s="216">
        <f t="shared" si="2"/>
        <v>0</v>
      </c>
      <c r="Q17" s="216">
        <f t="shared" si="2"/>
        <v>0</v>
      </c>
      <c r="R17" s="216">
        <f t="shared" si="2"/>
        <v>0</v>
      </c>
    </row>
    <row r="18" spans="1:18" ht="12.75">
      <c r="A18" s="214" t="s">
        <v>531</v>
      </c>
      <c r="B18" s="215" t="s">
        <v>35</v>
      </c>
      <c r="C18" s="220"/>
      <c r="D18" s="220"/>
      <c r="E18" s="220"/>
      <c r="F18" s="220"/>
      <c r="G18" s="220"/>
      <c r="H18" s="220"/>
      <c r="I18" s="290"/>
      <c r="J18" s="290"/>
      <c r="K18" s="220"/>
      <c r="L18" s="220"/>
      <c r="M18" s="220"/>
      <c r="N18" s="220"/>
      <c r="O18" s="220"/>
      <c r="P18" s="220"/>
      <c r="Q18" s="221"/>
      <c r="R18" s="289"/>
    </row>
    <row r="19" spans="1:18" ht="12.75">
      <c r="A19" s="214" t="s">
        <v>532</v>
      </c>
      <c r="B19" s="215" t="s">
        <v>36</v>
      </c>
      <c r="C19" s="220"/>
      <c r="D19" s="220"/>
      <c r="E19" s="220"/>
      <c r="F19" s="220"/>
      <c r="G19" s="220"/>
      <c r="H19" s="220"/>
      <c r="I19" s="290"/>
      <c r="J19" s="290"/>
      <c r="K19" s="220"/>
      <c r="L19" s="220"/>
      <c r="M19" s="220"/>
      <c r="N19" s="220"/>
      <c r="O19" s="220"/>
      <c r="P19" s="220"/>
      <c r="Q19" s="221"/>
      <c r="R19" s="289"/>
    </row>
    <row r="20" spans="1:18" ht="12.75">
      <c r="A20" s="214" t="s">
        <v>533</v>
      </c>
      <c r="B20" s="215" t="s">
        <v>37</v>
      </c>
      <c r="C20" s="220"/>
      <c r="D20" s="220"/>
      <c r="E20" s="220"/>
      <c r="F20" s="220"/>
      <c r="G20" s="315"/>
      <c r="H20" s="315"/>
      <c r="I20" s="296"/>
      <c r="J20" s="296"/>
      <c r="K20" s="220"/>
      <c r="L20" s="220"/>
      <c r="M20" s="220"/>
      <c r="N20" s="220"/>
      <c r="O20" s="220"/>
      <c r="P20" s="220"/>
      <c r="Q20" s="221"/>
      <c r="R20" s="289"/>
    </row>
    <row r="21" spans="1:18" ht="12.75">
      <c r="A21" s="224" t="s">
        <v>534</v>
      </c>
      <c r="B21" s="225" t="s">
        <v>38</v>
      </c>
      <c r="C21" s="216">
        <f>C22+C23</f>
        <v>0</v>
      </c>
      <c r="D21" s="216">
        <f aca="true" t="shared" si="3" ref="D21:R21">D22+D23</f>
        <v>0</v>
      </c>
      <c r="E21" s="216">
        <f t="shared" si="3"/>
        <v>0</v>
      </c>
      <c r="F21" s="292">
        <f t="shared" si="3"/>
        <v>0</v>
      </c>
      <c r="G21" s="292">
        <f t="shared" si="3"/>
        <v>0</v>
      </c>
      <c r="H21" s="292">
        <f t="shared" si="3"/>
        <v>0</v>
      </c>
      <c r="I21" s="556"/>
      <c r="J21" s="557"/>
      <c r="K21" s="294">
        <f t="shared" si="3"/>
        <v>0</v>
      </c>
      <c r="L21" s="216">
        <f t="shared" si="3"/>
        <v>0</v>
      </c>
      <c r="M21" s="216">
        <f t="shared" si="3"/>
        <v>0</v>
      </c>
      <c r="N21" s="216">
        <f t="shared" si="3"/>
        <v>0</v>
      </c>
      <c r="O21" s="216">
        <f t="shared" si="3"/>
        <v>0</v>
      </c>
      <c r="P21" s="216">
        <f t="shared" si="3"/>
        <v>0</v>
      </c>
      <c r="Q21" s="216">
        <f t="shared" si="3"/>
        <v>0</v>
      </c>
      <c r="R21" s="216">
        <f t="shared" si="3"/>
        <v>0</v>
      </c>
    </row>
    <row r="22" spans="1:18" ht="12.75">
      <c r="A22" s="214" t="s">
        <v>535</v>
      </c>
      <c r="B22" s="215" t="s">
        <v>39</v>
      </c>
      <c r="C22" s="220"/>
      <c r="D22" s="220"/>
      <c r="E22" s="220"/>
      <c r="F22" s="293"/>
      <c r="G22" s="220"/>
      <c r="H22" s="220"/>
      <c r="I22" s="558"/>
      <c r="J22" s="559"/>
      <c r="K22" s="295"/>
      <c r="L22" s="220"/>
      <c r="M22" s="220"/>
      <c r="N22" s="220"/>
      <c r="O22" s="220"/>
      <c r="P22" s="220"/>
      <c r="Q22" s="221"/>
      <c r="R22" s="289"/>
    </row>
    <row r="23" spans="1:18" ht="12.75">
      <c r="A23" s="214" t="s">
        <v>536</v>
      </c>
      <c r="B23" s="215" t="s">
        <v>40</v>
      </c>
      <c r="C23" s="220"/>
      <c r="D23" s="220"/>
      <c r="E23" s="220"/>
      <c r="F23" s="293"/>
      <c r="G23" s="220"/>
      <c r="H23" s="220"/>
      <c r="I23" s="558"/>
      <c r="J23" s="559"/>
      <c r="K23" s="295"/>
      <c r="L23" s="220"/>
      <c r="M23" s="220"/>
      <c r="N23" s="220"/>
      <c r="O23" s="220"/>
      <c r="P23" s="220"/>
      <c r="Q23" s="221"/>
      <c r="R23" s="289"/>
    </row>
    <row r="24" spans="1:18" ht="13.5" customHeight="1">
      <c r="A24" s="224" t="s">
        <v>537</v>
      </c>
      <c r="B24" s="225" t="s">
        <v>41</v>
      </c>
      <c r="C24" s="216">
        <f>C25+C26+C27+C28+C29+C30+C31+C32</f>
        <v>0</v>
      </c>
      <c r="D24" s="216">
        <f aca="true" t="shared" si="4" ref="D24:R24">D25+D26+D27+D28+D29+D30+D31+D32</f>
        <v>0</v>
      </c>
      <c r="E24" s="216">
        <f t="shared" si="4"/>
        <v>0</v>
      </c>
      <c r="F24" s="292">
        <f t="shared" si="4"/>
        <v>0</v>
      </c>
      <c r="G24" s="292">
        <f t="shared" si="4"/>
        <v>0</v>
      </c>
      <c r="H24" s="292">
        <f t="shared" si="4"/>
        <v>0</v>
      </c>
      <c r="I24" s="558"/>
      <c r="J24" s="559"/>
      <c r="K24" s="294">
        <f t="shared" si="4"/>
        <v>0</v>
      </c>
      <c r="L24" s="216">
        <f t="shared" si="4"/>
        <v>0</v>
      </c>
      <c r="M24" s="216">
        <f t="shared" si="4"/>
        <v>0</v>
      </c>
      <c r="N24" s="216">
        <f t="shared" si="4"/>
        <v>0</v>
      </c>
      <c r="O24" s="216">
        <f t="shared" si="4"/>
        <v>0</v>
      </c>
      <c r="P24" s="216">
        <f t="shared" si="4"/>
        <v>0</v>
      </c>
      <c r="Q24" s="216">
        <f t="shared" si="4"/>
        <v>0</v>
      </c>
      <c r="R24" s="216">
        <f t="shared" si="4"/>
        <v>0</v>
      </c>
    </row>
    <row r="25" spans="1:18" ht="13.5" customHeight="1">
      <c r="A25" s="214" t="s">
        <v>538</v>
      </c>
      <c r="B25" s="215" t="s">
        <v>42</v>
      </c>
      <c r="C25" s="220"/>
      <c r="D25" s="220"/>
      <c r="E25" s="220"/>
      <c r="F25" s="293"/>
      <c r="G25" s="220"/>
      <c r="H25" s="220"/>
      <c r="I25" s="558"/>
      <c r="J25" s="559"/>
      <c r="K25" s="295"/>
      <c r="L25" s="220"/>
      <c r="M25" s="220"/>
      <c r="N25" s="220"/>
      <c r="O25" s="220"/>
      <c r="P25" s="220"/>
      <c r="Q25" s="221"/>
      <c r="R25" s="289"/>
    </row>
    <row r="26" spans="1:18" ht="12.75">
      <c r="A26" s="214" t="s">
        <v>539</v>
      </c>
      <c r="B26" s="215" t="s">
        <v>43</v>
      </c>
      <c r="C26" s="220"/>
      <c r="D26" s="220"/>
      <c r="E26" s="220"/>
      <c r="F26" s="293"/>
      <c r="G26" s="220"/>
      <c r="H26" s="220"/>
      <c r="I26" s="558"/>
      <c r="J26" s="559"/>
      <c r="K26" s="295"/>
      <c r="L26" s="220"/>
      <c r="M26" s="220"/>
      <c r="N26" s="220"/>
      <c r="O26" s="220"/>
      <c r="P26" s="220"/>
      <c r="Q26" s="221"/>
      <c r="R26" s="289"/>
    </row>
    <row r="27" spans="1:18" ht="12.75">
      <c r="A27" s="214" t="s">
        <v>540</v>
      </c>
      <c r="B27" s="215" t="s">
        <v>44</v>
      </c>
      <c r="C27" s="220"/>
      <c r="D27" s="220"/>
      <c r="E27" s="220"/>
      <c r="F27" s="293"/>
      <c r="G27" s="220"/>
      <c r="H27" s="220"/>
      <c r="I27" s="558"/>
      <c r="J27" s="559"/>
      <c r="K27" s="295"/>
      <c r="L27" s="220"/>
      <c r="M27" s="220"/>
      <c r="N27" s="220"/>
      <c r="O27" s="220"/>
      <c r="P27" s="220"/>
      <c r="Q27" s="221"/>
      <c r="R27" s="289"/>
    </row>
    <row r="28" spans="1:18" ht="12.75">
      <c r="A28" s="214" t="s">
        <v>541</v>
      </c>
      <c r="B28" s="215" t="s">
        <v>45</v>
      </c>
      <c r="C28" s="220"/>
      <c r="D28" s="220"/>
      <c r="E28" s="220"/>
      <c r="F28" s="293"/>
      <c r="G28" s="220"/>
      <c r="H28" s="220"/>
      <c r="I28" s="558"/>
      <c r="J28" s="559"/>
      <c r="K28" s="295"/>
      <c r="L28" s="220"/>
      <c r="M28" s="220"/>
      <c r="N28" s="220"/>
      <c r="O28" s="220"/>
      <c r="P28" s="220"/>
      <c r="Q28" s="221"/>
      <c r="R28" s="289"/>
    </row>
    <row r="29" spans="1:18" ht="12.75">
      <c r="A29" s="214" t="s">
        <v>542</v>
      </c>
      <c r="B29" s="215" t="s">
        <v>46</v>
      </c>
      <c r="C29" s="220"/>
      <c r="D29" s="220"/>
      <c r="E29" s="220"/>
      <c r="F29" s="293"/>
      <c r="G29" s="220"/>
      <c r="H29" s="220"/>
      <c r="I29" s="558"/>
      <c r="J29" s="559"/>
      <c r="K29" s="295"/>
      <c r="L29" s="220"/>
      <c r="M29" s="220"/>
      <c r="N29" s="220"/>
      <c r="O29" s="220"/>
      <c r="P29" s="220"/>
      <c r="Q29" s="221"/>
      <c r="R29" s="289"/>
    </row>
    <row r="30" spans="1:18" ht="12.75">
      <c r="A30" s="214" t="s">
        <v>543</v>
      </c>
      <c r="B30" s="215" t="s">
        <v>47</v>
      </c>
      <c r="C30" s="220"/>
      <c r="D30" s="220"/>
      <c r="E30" s="220"/>
      <c r="F30" s="293"/>
      <c r="G30" s="220"/>
      <c r="H30" s="220"/>
      <c r="I30" s="558"/>
      <c r="J30" s="559"/>
      <c r="K30" s="295"/>
      <c r="L30" s="220"/>
      <c r="M30" s="220"/>
      <c r="N30" s="220"/>
      <c r="O30" s="220"/>
      <c r="P30" s="220"/>
      <c r="Q30" s="221"/>
      <c r="R30" s="289"/>
    </row>
    <row r="31" spans="1:18" ht="12.75">
      <c r="A31" s="214" t="s">
        <v>544</v>
      </c>
      <c r="B31" s="215" t="s">
        <v>48</v>
      </c>
      <c r="C31" s="220"/>
      <c r="D31" s="220"/>
      <c r="E31" s="220"/>
      <c r="F31" s="293"/>
      <c r="G31" s="220"/>
      <c r="H31" s="220"/>
      <c r="I31" s="558"/>
      <c r="J31" s="559"/>
      <c r="K31" s="295"/>
      <c r="L31" s="220"/>
      <c r="M31" s="220"/>
      <c r="N31" s="220"/>
      <c r="O31" s="220"/>
      <c r="P31" s="220"/>
      <c r="Q31" s="221"/>
      <c r="R31" s="289"/>
    </row>
    <row r="32" spans="1:18" ht="12.75">
      <c r="A32" s="214" t="s">
        <v>545</v>
      </c>
      <c r="B32" s="215" t="s">
        <v>49</v>
      </c>
      <c r="C32" s="220"/>
      <c r="D32" s="220"/>
      <c r="E32" s="220"/>
      <c r="F32" s="293"/>
      <c r="G32" s="220"/>
      <c r="H32" s="220"/>
      <c r="I32" s="558"/>
      <c r="J32" s="559"/>
      <c r="K32" s="295"/>
      <c r="L32" s="220"/>
      <c r="M32" s="220"/>
      <c r="N32" s="220"/>
      <c r="O32" s="220"/>
      <c r="P32" s="220"/>
      <c r="Q32" s="221"/>
      <c r="R32" s="289"/>
    </row>
    <row r="33" spans="1:18" ht="12.75">
      <c r="A33" s="224" t="s">
        <v>546</v>
      </c>
      <c r="B33" s="225" t="s">
        <v>50</v>
      </c>
      <c r="C33" s="216">
        <f>C34+C35+C36</f>
        <v>0</v>
      </c>
      <c r="D33" s="216">
        <f aca="true" t="shared" si="5" ref="D33:R33">D34+D35+D36</f>
        <v>0</v>
      </c>
      <c r="E33" s="216">
        <f t="shared" si="5"/>
        <v>0</v>
      </c>
      <c r="F33" s="292">
        <f t="shared" si="5"/>
        <v>0</v>
      </c>
      <c r="G33" s="292">
        <f t="shared" si="5"/>
        <v>0</v>
      </c>
      <c r="H33" s="292">
        <f t="shared" si="5"/>
        <v>0</v>
      </c>
      <c r="I33" s="558"/>
      <c r="J33" s="559"/>
      <c r="K33" s="294">
        <f t="shared" si="5"/>
        <v>0</v>
      </c>
      <c r="L33" s="216">
        <f t="shared" si="5"/>
        <v>0</v>
      </c>
      <c r="M33" s="216">
        <f t="shared" si="5"/>
        <v>0</v>
      </c>
      <c r="N33" s="216">
        <f t="shared" si="5"/>
        <v>0</v>
      </c>
      <c r="O33" s="216">
        <f t="shared" si="5"/>
        <v>0</v>
      </c>
      <c r="P33" s="216">
        <f t="shared" si="5"/>
        <v>0</v>
      </c>
      <c r="Q33" s="216">
        <f t="shared" si="5"/>
        <v>0</v>
      </c>
      <c r="R33" s="216">
        <f t="shared" si="5"/>
        <v>0</v>
      </c>
    </row>
    <row r="34" spans="1:18" ht="12.75">
      <c r="A34" s="214" t="s">
        <v>547</v>
      </c>
      <c r="B34" s="215" t="s">
        <v>51</v>
      </c>
      <c r="C34" s="220"/>
      <c r="D34" s="220"/>
      <c r="E34" s="220"/>
      <c r="F34" s="293"/>
      <c r="G34" s="220"/>
      <c r="H34" s="220"/>
      <c r="I34" s="558"/>
      <c r="J34" s="559"/>
      <c r="K34" s="295"/>
      <c r="L34" s="220"/>
      <c r="M34" s="220"/>
      <c r="N34" s="220"/>
      <c r="O34" s="220"/>
      <c r="P34" s="220"/>
      <c r="Q34" s="221"/>
      <c r="R34" s="289"/>
    </row>
    <row r="35" spans="1:18" ht="12.75">
      <c r="A35" s="214" t="s">
        <v>548</v>
      </c>
      <c r="B35" s="215" t="s">
        <v>52</v>
      </c>
      <c r="C35" s="220"/>
      <c r="D35" s="220"/>
      <c r="E35" s="220"/>
      <c r="F35" s="293"/>
      <c r="G35" s="220"/>
      <c r="H35" s="220"/>
      <c r="I35" s="558"/>
      <c r="J35" s="559"/>
      <c r="K35" s="295"/>
      <c r="L35" s="220"/>
      <c r="M35" s="220"/>
      <c r="N35" s="220"/>
      <c r="O35" s="220"/>
      <c r="P35" s="220"/>
      <c r="Q35" s="221"/>
      <c r="R35" s="289"/>
    </row>
    <row r="36" spans="1:18" ht="12.75">
      <c r="A36" s="214" t="s">
        <v>549</v>
      </c>
      <c r="B36" s="215" t="s">
        <v>53</v>
      </c>
      <c r="C36" s="220"/>
      <c r="D36" s="220"/>
      <c r="E36" s="220"/>
      <c r="F36" s="293"/>
      <c r="G36" s="220"/>
      <c r="H36" s="220"/>
      <c r="I36" s="558"/>
      <c r="J36" s="559"/>
      <c r="K36" s="295"/>
      <c r="L36" s="220"/>
      <c r="M36" s="220"/>
      <c r="N36" s="220"/>
      <c r="O36" s="220"/>
      <c r="P36" s="220"/>
      <c r="Q36" s="221"/>
      <c r="R36" s="289"/>
    </row>
    <row r="37" spans="1:18" ht="12.75">
      <c r="A37" s="224" t="s">
        <v>550</v>
      </c>
      <c r="B37" s="225" t="s">
        <v>81</v>
      </c>
      <c r="C37" s="216">
        <f>C38+C39+C40</f>
        <v>0</v>
      </c>
      <c r="D37" s="216">
        <f aca="true" t="shared" si="6" ref="D37:R37">D38+D39+D40</f>
        <v>0</v>
      </c>
      <c r="E37" s="216">
        <f t="shared" si="6"/>
        <v>0</v>
      </c>
      <c r="F37" s="292">
        <f t="shared" si="6"/>
        <v>0</v>
      </c>
      <c r="G37" s="292">
        <f t="shared" si="6"/>
        <v>0</v>
      </c>
      <c r="H37" s="292">
        <f t="shared" si="6"/>
        <v>0</v>
      </c>
      <c r="I37" s="558"/>
      <c r="J37" s="559"/>
      <c r="K37" s="294">
        <f t="shared" si="6"/>
        <v>0</v>
      </c>
      <c r="L37" s="216">
        <f t="shared" si="6"/>
        <v>0</v>
      </c>
      <c r="M37" s="216">
        <f t="shared" si="6"/>
        <v>0</v>
      </c>
      <c r="N37" s="216">
        <f t="shared" si="6"/>
        <v>0</v>
      </c>
      <c r="O37" s="216">
        <f t="shared" si="6"/>
        <v>0</v>
      </c>
      <c r="P37" s="216">
        <f t="shared" si="6"/>
        <v>0</v>
      </c>
      <c r="Q37" s="216">
        <f t="shared" si="6"/>
        <v>0</v>
      </c>
      <c r="R37" s="216">
        <f t="shared" si="6"/>
        <v>0</v>
      </c>
    </row>
    <row r="38" spans="1:18" ht="12.75">
      <c r="A38" s="214" t="s">
        <v>551</v>
      </c>
      <c r="B38" s="215" t="s">
        <v>82</v>
      </c>
      <c r="C38" s="220"/>
      <c r="D38" s="220"/>
      <c r="E38" s="220"/>
      <c r="F38" s="293"/>
      <c r="G38" s="220"/>
      <c r="H38" s="220"/>
      <c r="I38" s="558"/>
      <c r="J38" s="559"/>
      <c r="K38" s="295"/>
      <c r="L38" s="220"/>
      <c r="M38" s="220"/>
      <c r="N38" s="220"/>
      <c r="O38" s="220"/>
      <c r="P38" s="220"/>
      <c r="Q38" s="221"/>
      <c r="R38" s="289"/>
    </row>
    <row r="39" spans="1:18" ht="12.75">
      <c r="A39" s="214" t="s">
        <v>552</v>
      </c>
      <c r="B39" s="215" t="s">
        <v>83</v>
      </c>
      <c r="C39" s="220"/>
      <c r="D39" s="220"/>
      <c r="E39" s="220"/>
      <c r="F39" s="293"/>
      <c r="G39" s="220"/>
      <c r="H39" s="220"/>
      <c r="I39" s="558"/>
      <c r="J39" s="559"/>
      <c r="K39" s="295"/>
      <c r="L39" s="220"/>
      <c r="M39" s="220"/>
      <c r="N39" s="220"/>
      <c r="O39" s="220"/>
      <c r="P39" s="220"/>
      <c r="Q39" s="221"/>
      <c r="R39" s="289"/>
    </row>
    <row r="40" spans="1:18" ht="12.75">
      <c r="A40" s="214" t="s">
        <v>553</v>
      </c>
      <c r="B40" s="215" t="s">
        <v>84</v>
      </c>
      <c r="C40" s="220"/>
      <c r="D40" s="220"/>
      <c r="E40" s="220"/>
      <c r="F40" s="293"/>
      <c r="G40" s="220"/>
      <c r="H40" s="220"/>
      <c r="I40" s="558"/>
      <c r="J40" s="559"/>
      <c r="K40" s="295"/>
      <c r="L40" s="220"/>
      <c r="M40" s="220"/>
      <c r="N40" s="220"/>
      <c r="O40" s="220"/>
      <c r="P40" s="220"/>
      <c r="Q40" s="221"/>
      <c r="R40" s="289"/>
    </row>
    <row r="41" spans="1:18" ht="12.75">
      <c r="A41" s="224" t="s">
        <v>554</v>
      </c>
      <c r="B41" s="225" t="s">
        <v>85</v>
      </c>
      <c r="C41" s="216">
        <f>C42+C43</f>
        <v>0</v>
      </c>
      <c r="D41" s="216">
        <f aca="true" t="shared" si="7" ref="D41:R41">D42+D43</f>
        <v>0</v>
      </c>
      <c r="E41" s="216">
        <f t="shared" si="7"/>
        <v>0</v>
      </c>
      <c r="F41" s="292">
        <f t="shared" si="7"/>
        <v>0</v>
      </c>
      <c r="G41" s="292">
        <f t="shared" si="7"/>
        <v>0</v>
      </c>
      <c r="H41" s="292">
        <f t="shared" si="7"/>
        <v>0</v>
      </c>
      <c r="I41" s="558"/>
      <c r="J41" s="559"/>
      <c r="K41" s="294">
        <f t="shared" si="7"/>
        <v>0</v>
      </c>
      <c r="L41" s="216">
        <f t="shared" si="7"/>
        <v>0</v>
      </c>
      <c r="M41" s="216">
        <f t="shared" si="7"/>
        <v>0</v>
      </c>
      <c r="N41" s="216">
        <f t="shared" si="7"/>
        <v>0</v>
      </c>
      <c r="O41" s="216">
        <f t="shared" si="7"/>
        <v>0</v>
      </c>
      <c r="P41" s="216">
        <f t="shared" si="7"/>
        <v>0</v>
      </c>
      <c r="Q41" s="216">
        <f t="shared" si="7"/>
        <v>0</v>
      </c>
      <c r="R41" s="216">
        <f t="shared" si="7"/>
        <v>0</v>
      </c>
    </row>
    <row r="42" spans="1:18" ht="12.75">
      <c r="A42" s="214" t="s">
        <v>555</v>
      </c>
      <c r="B42" s="215" t="s">
        <v>86</v>
      </c>
      <c r="C42" s="220"/>
      <c r="D42" s="220"/>
      <c r="E42" s="220"/>
      <c r="F42" s="293"/>
      <c r="G42" s="220"/>
      <c r="H42" s="220"/>
      <c r="I42" s="558"/>
      <c r="J42" s="559"/>
      <c r="K42" s="295"/>
      <c r="L42" s="220"/>
      <c r="M42" s="220"/>
      <c r="N42" s="220"/>
      <c r="O42" s="220"/>
      <c r="P42" s="220"/>
      <c r="Q42" s="221"/>
      <c r="R42" s="289"/>
    </row>
    <row r="43" spans="1:18" ht="12.75">
      <c r="A43" s="214" t="s">
        <v>556</v>
      </c>
      <c r="B43" s="215" t="s">
        <v>87</v>
      </c>
      <c r="C43" s="220"/>
      <c r="D43" s="220"/>
      <c r="E43" s="220"/>
      <c r="F43" s="293"/>
      <c r="G43" s="220"/>
      <c r="H43" s="220"/>
      <c r="I43" s="558"/>
      <c r="J43" s="559"/>
      <c r="K43" s="295"/>
      <c r="L43" s="220"/>
      <c r="M43" s="220"/>
      <c r="N43" s="220"/>
      <c r="O43" s="220"/>
      <c r="P43" s="220"/>
      <c r="Q43" s="221"/>
      <c r="R43" s="289"/>
    </row>
    <row r="44" spans="1:18" ht="12.75">
      <c r="A44" s="224" t="s">
        <v>557</v>
      </c>
      <c r="B44" s="225" t="s">
        <v>88</v>
      </c>
      <c r="C44" s="216">
        <f>C45+C46</f>
        <v>0</v>
      </c>
      <c r="D44" s="216">
        <f aca="true" t="shared" si="8" ref="D44:P44">D45+D46</f>
        <v>0</v>
      </c>
      <c r="E44" s="216">
        <f t="shared" si="8"/>
        <v>0</v>
      </c>
      <c r="F44" s="292">
        <f t="shared" si="8"/>
        <v>0</v>
      </c>
      <c r="G44" s="292">
        <f t="shared" si="8"/>
        <v>0</v>
      </c>
      <c r="H44" s="292">
        <f t="shared" si="8"/>
        <v>0</v>
      </c>
      <c r="I44" s="558"/>
      <c r="J44" s="559"/>
      <c r="K44" s="294">
        <f t="shared" si="8"/>
        <v>0</v>
      </c>
      <c r="L44" s="216">
        <f t="shared" si="8"/>
        <v>0</v>
      </c>
      <c r="M44" s="216">
        <f t="shared" si="8"/>
        <v>0</v>
      </c>
      <c r="N44" s="216">
        <f t="shared" si="8"/>
        <v>0</v>
      </c>
      <c r="O44" s="216">
        <f t="shared" si="8"/>
        <v>0</v>
      </c>
      <c r="P44" s="216">
        <f t="shared" si="8"/>
        <v>0</v>
      </c>
      <c r="Q44" s="216">
        <f>Q45+Q46</f>
        <v>0</v>
      </c>
      <c r="R44" s="216">
        <f>R45+R46</f>
        <v>0</v>
      </c>
    </row>
    <row r="45" spans="1:18" ht="12.75">
      <c r="A45" s="214" t="s">
        <v>558</v>
      </c>
      <c r="B45" s="215" t="s">
        <v>89</v>
      </c>
      <c r="C45" s="220"/>
      <c r="D45" s="220"/>
      <c r="E45" s="220"/>
      <c r="F45" s="293"/>
      <c r="G45" s="220"/>
      <c r="H45" s="220"/>
      <c r="I45" s="558"/>
      <c r="J45" s="559"/>
      <c r="K45" s="295"/>
      <c r="L45" s="220"/>
      <c r="M45" s="220"/>
      <c r="N45" s="220"/>
      <c r="O45" s="220"/>
      <c r="P45" s="220"/>
      <c r="Q45" s="220"/>
      <c r="R45" s="289"/>
    </row>
    <row r="46" spans="1:18" ht="12.75">
      <c r="A46" s="214" t="s">
        <v>559</v>
      </c>
      <c r="B46" s="215" t="s">
        <v>90</v>
      </c>
      <c r="C46" s="220"/>
      <c r="D46" s="220"/>
      <c r="E46" s="220"/>
      <c r="F46" s="293"/>
      <c r="G46" s="220"/>
      <c r="H46" s="220"/>
      <c r="I46" s="558"/>
      <c r="J46" s="559"/>
      <c r="K46" s="295"/>
      <c r="L46" s="220"/>
      <c r="M46" s="220"/>
      <c r="N46" s="220"/>
      <c r="O46" s="220"/>
      <c r="P46" s="220"/>
      <c r="Q46" s="220"/>
      <c r="R46" s="289"/>
    </row>
    <row r="47" spans="1:18" ht="12.75">
      <c r="A47" s="224" t="s">
        <v>560</v>
      </c>
      <c r="B47" s="225" t="s">
        <v>91</v>
      </c>
      <c r="C47" s="216">
        <f>C48+C49</f>
        <v>0</v>
      </c>
      <c r="D47" s="216">
        <f aca="true" t="shared" si="9" ref="D47:P47">D48+D49</f>
        <v>0</v>
      </c>
      <c r="E47" s="216">
        <f t="shared" si="9"/>
        <v>0</v>
      </c>
      <c r="F47" s="292">
        <f t="shared" si="9"/>
        <v>0</v>
      </c>
      <c r="G47" s="292">
        <f t="shared" si="9"/>
        <v>0</v>
      </c>
      <c r="H47" s="292">
        <f t="shared" si="9"/>
        <v>0</v>
      </c>
      <c r="I47" s="558"/>
      <c r="J47" s="559"/>
      <c r="K47" s="294">
        <f t="shared" si="9"/>
        <v>0</v>
      </c>
      <c r="L47" s="216">
        <f t="shared" si="9"/>
        <v>0</v>
      </c>
      <c r="M47" s="216">
        <f t="shared" si="9"/>
        <v>0</v>
      </c>
      <c r="N47" s="216">
        <f t="shared" si="9"/>
        <v>0</v>
      </c>
      <c r="O47" s="216">
        <f t="shared" si="9"/>
        <v>0</v>
      </c>
      <c r="P47" s="216">
        <f t="shared" si="9"/>
        <v>0</v>
      </c>
      <c r="Q47" s="216">
        <f>Q48+Q49</f>
        <v>0</v>
      </c>
      <c r="R47" s="216">
        <f>R48+R49</f>
        <v>0</v>
      </c>
    </row>
    <row r="48" spans="1:18" ht="12.75">
      <c r="A48" s="214" t="s">
        <v>561</v>
      </c>
      <c r="B48" s="215" t="s">
        <v>92</v>
      </c>
      <c r="C48" s="220"/>
      <c r="D48" s="220"/>
      <c r="E48" s="220"/>
      <c r="F48" s="293"/>
      <c r="G48" s="220"/>
      <c r="H48" s="220"/>
      <c r="I48" s="558"/>
      <c r="J48" s="559"/>
      <c r="K48" s="295"/>
      <c r="L48" s="220"/>
      <c r="M48" s="220"/>
      <c r="N48" s="220"/>
      <c r="O48" s="220"/>
      <c r="P48" s="220"/>
      <c r="Q48" s="220"/>
      <c r="R48" s="289"/>
    </row>
    <row r="49" spans="1:18" ht="12.75">
      <c r="A49" s="214" t="s">
        <v>562</v>
      </c>
      <c r="B49" s="215" t="s">
        <v>93</v>
      </c>
      <c r="C49" s="220"/>
      <c r="D49" s="220"/>
      <c r="E49" s="220"/>
      <c r="F49" s="293"/>
      <c r="G49" s="220"/>
      <c r="H49" s="220"/>
      <c r="I49" s="558"/>
      <c r="J49" s="559"/>
      <c r="K49" s="295"/>
      <c r="L49" s="220"/>
      <c r="M49" s="220"/>
      <c r="N49" s="220"/>
      <c r="O49" s="220"/>
      <c r="P49" s="220"/>
      <c r="Q49" s="220"/>
      <c r="R49" s="289"/>
    </row>
    <row r="50" spans="1:18" ht="12" customHeight="1">
      <c r="A50" s="224" t="s">
        <v>563</v>
      </c>
      <c r="B50" s="225" t="s">
        <v>94</v>
      </c>
      <c r="C50" s="216">
        <f>C51+C52+C53+C54</f>
        <v>0</v>
      </c>
      <c r="D50" s="216">
        <f aca="true" t="shared" si="10" ref="D50:P50">D51+D52+D53+D54</f>
        <v>0</v>
      </c>
      <c r="E50" s="216">
        <f t="shared" si="10"/>
        <v>0</v>
      </c>
      <c r="F50" s="292">
        <f t="shared" si="10"/>
        <v>0</v>
      </c>
      <c r="G50" s="292">
        <f t="shared" si="10"/>
        <v>0</v>
      </c>
      <c r="H50" s="292">
        <f t="shared" si="10"/>
        <v>0</v>
      </c>
      <c r="I50" s="558"/>
      <c r="J50" s="559"/>
      <c r="K50" s="294">
        <f t="shared" si="10"/>
        <v>0</v>
      </c>
      <c r="L50" s="216">
        <f t="shared" si="10"/>
        <v>0</v>
      </c>
      <c r="M50" s="216">
        <f t="shared" si="10"/>
        <v>0</v>
      </c>
      <c r="N50" s="216">
        <f t="shared" si="10"/>
        <v>0</v>
      </c>
      <c r="O50" s="216">
        <f t="shared" si="10"/>
        <v>0</v>
      </c>
      <c r="P50" s="216">
        <f t="shared" si="10"/>
        <v>0</v>
      </c>
      <c r="Q50" s="216">
        <f>Q51+Q52+Q53+Q54</f>
        <v>0</v>
      </c>
      <c r="R50" s="216">
        <f>R51+R52+R53+R54</f>
        <v>0</v>
      </c>
    </row>
    <row r="51" spans="1:18" ht="12.75">
      <c r="A51" s="214" t="s">
        <v>564</v>
      </c>
      <c r="B51" s="215" t="s">
        <v>95</v>
      </c>
      <c r="C51" s="220"/>
      <c r="D51" s="220"/>
      <c r="E51" s="220"/>
      <c r="F51" s="293"/>
      <c r="G51" s="220"/>
      <c r="H51" s="220"/>
      <c r="I51" s="558"/>
      <c r="J51" s="559"/>
      <c r="K51" s="295"/>
      <c r="L51" s="220"/>
      <c r="M51" s="220"/>
      <c r="N51" s="220"/>
      <c r="O51" s="220"/>
      <c r="P51" s="220"/>
      <c r="Q51" s="220"/>
      <c r="R51" s="289"/>
    </row>
    <row r="52" spans="1:18" ht="12.75">
      <c r="A52" s="214" t="s">
        <v>565</v>
      </c>
      <c r="B52" s="215" t="s">
        <v>96</v>
      </c>
      <c r="C52" s="220"/>
      <c r="D52" s="220"/>
      <c r="E52" s="220"/>
      <c r="F52" s="293"/>
      <c r="G52" s="220"/>
      <c r="H52" s="220"/>
      <c r="I52" s="558"/>
      <c r="J52" s="559"/>
      <c r="K52" s="295"/>
      <c r="L52" s="220"/>
      <c r="M52" s="220"/>
      <c r="N52" s="220"/>
      <c r="O52" s="220"/>
      <c r="P52" s="220"/>
      <c r="Q52" s="220"/>
      <c r="R52" s="289"/>
    </row>
    <row r="53" spans="1:18" ht="12.75">
      <c r="A53" s="214" t="s">
        <v>566</v>
      </c>
      <c r="B53" s="215" t="s">
        <v>97</v>
      </c>
      <c r="C53" s="220"/>
      <c r="D53" s="220"/>
      <c r="E53" s="220"/>
      <c r="F53" s="293"/>
      <c r="G53" s="220"/>
      <c r="H53" s="220"/>
      <c r="I53" s="558"/>
      <c r="J53" s="559"/>
      <c r="K53" s="295"/>
      <c r="L53" s="220"/>
      <c r="M53" s="220"/>
      <c r="N53" s="220"/>
      <c r="O53" s="220"/>
      <c r="P53" s="220"/>
      <c r="Q53" s="220"/>
      <c r="R53" s="289"/>
    </row>
    <row r="54" spans="1:18" ht="12.75">
      <c r="A54" s="214" t="s">
        <v>567</v>
      </c>
      <c r="B54" s="215" t="s">
        <v>98</v>
      </c>
      <c r="C54" s="220"/>
      <c r="D54" s="220"/>
      <c r="E54" s="220"/>
      <c r="F54" s="293"/>
      <c r="G54" s="220"/>
      <c r="H54" s="220"/>
      <c r="I54" s="558"/>
      <c r="J54" s="559"/>
      <c r="K54" s="295"/>
      <c r="L54" s="220"/>
      <c r="M54" s="220"/>
      <c r="N54" s="220"/>
      <c r="O54" s="220"/>
      <c r="P54" s="220"/>
      <c r="Q54" s="220"/>
      <c r="R54" s="289"/>
    </row>
    <row r="55" spans="1:18" ht="12.75">
      <c r="A55" s="224" t="s">
        <v>568</v>
      </c>
      <c r="B55" s="225" t="s">
        <v>99</v>
      </c>
      <c r="C55" s="216">
        <f>C56</f>
        <v>0</v>
      </c>
      <c r="D55" s="216">
        <f aca="true" t="shared" si="11" ref="D55:R55">D56</f>
        <v>0</v>
      </c>
      <c r="E55" s="216">
        <f t="shared" si="11"/>
        <v>1</v>
      </c>
      <c r="F55" s="292">
        <f t="shared" si="11"/>
        <v>1</v>
      </c>
      <c r="G55" s="292">
        <f t="shared" si="11"/>
        <v>0</v>
      </c>
      <c r="H55" s="292">
        <f t="shared" si="11"/>
        <v>0</v>
      </c>
      <c r="I55" s="558"/>
      <c r="J55" s="559"/>
      <c r="K55" s="294">
        <f t="shared" si="11"/>
        <v>1</v>
      </c>
      <c r="L55" s="216">
        <f t="shared" si="11"/>
        <v>0</v>
      </c>
      <c r="M55" s="216">
        <f t="shared" si="11"/>
        <v>0</v>
      </c>
      <c r="N55" s="216">
        <f t="shared" si="11"/>
        <v>0</v>
      </c>
      <c r="O55" s="216">
        <f t="shared" si="11"/>
        <v>0</v>
      </c>
      <c r="P55" s="216">
        <f t="shared" si="11"/>
        <v>0</v>
      </c>
      <c r="Q55" s="216">
        <f t="shared" si="11"/>
        <v>0</v>
      </c>
      <c r="R55" s="216">
        <f t="shared" si="11"/>
        <v>0</v>
      </c>
    </row>
    <row r="56" spans="1:18" ht="12.75">
      <c r="A56" s="214" t="s">
        <v>204</v>
      </c>
      <c r="B56" s="215" t="s">
        <v>100</v>
      </c>
      <c r="C56" s="220"/>
      <c r="D56" s="220"/>
      <c r="E56" s="220">
        <v>1</v>
      </c>
      <c r="F56" s="293">
        <v>1</v>
      </c>
      <c r="G56" s="220"/>
      <c r="H56" s="220"/>
      <c r="I56" s="560"/>
      <c r="J56" s="561"/>
      <c r="K56" s="295">
        <v>1</v>
      </c>
      <c r="L56" s="220"/>
      <c r="M56" s="220"/>
      <c r="N56" s="220"/>
      <c r="O56" s="220"/>
      <c r="P56" s="220"/>
      <c r="Q56" s="221"/>
      <c r="R56" s="289"/>
    </row>
    <row r="57" ht="12.75">
      <c r="A57" s="217"/>
    </row>
  </sheetData>
  <sheetProtection password="CCD1" sheet="1" formatCells="0" formatColumns="0" formatRows="0" insertColumns="0" insertRows="0" insertHyperlinks="0" deleteColumns="0" deleteRows="0" selectLockedCells="1" sort="0" autoFilter="0" pivotTables="0"/>
  <mergeCells count="13">
    <mergeCell ref="A1:R1"/>
    <mergeCell ref="I2:J4"/>
    <mergeCell ref="I7:I8"/>
    <mergeCell ref="J7:J8"/>
    <mergeCell ref="I21:J56"/>
    <mergeCell ref="Q2:R4"/>
    <mergeCell ref="A2:A5"/>
    <mergeCell ref="B2:B5"/>
    <mergeCell ref="C2:D4"/>
    <mergeCell ref="E2:F4"/>
    <mergeCell ref="G2:H4"/>
    <mergeCell ref="K2:M4"/>
    <mergeCell ref="N2:P4"/>
  </mergeCells>
  <dataValidations count="1">
    <dataValidation type="whole" allowBlank="1" showInputMessage="1" showErrorMessage="1" sqref="Q44:Q55 Q41:R41 Q37:R37 Q33:R33 Q21:R21 Q17:R17 Q7:R8 Q24:R24 R55 K7:P56 R44 R47 R50 C7:F56 G22:H56 G21:I21 G7:H20">
      <formula1>0</formula1>
      <formula2>1.11111111111111E+24</formula2>
    </dataValidation>
  </dataValidations>
  <printOptions/>
  <pageMargins left="0.3937007874015748" right="0.1968503937007874" top="0.1968503937007874" bottom="0.1968503937007874" header="0.1968503937007874" footer="0.1968503937007874"/>
  <pageSetup fitToHeight="0" fitToWidth="1" horizontalDpi="600" verticalDpi="600" orientation="landscape" paperSize="9" scale="63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R10"/>
  <sheetViews>
    <sheetView zoomScalePageLayoutView="0" workbookViewId="0" topLeftCell="A1">
      <selection activeCell="M9" sqref="M9"/>
    </sheetView>
  </sheetViews>
  <sheetFormatPr defaultColWidth="9.00390625" defaultRowHeight="12.75"/>
  <cols>
    <col min="1" max="1" width="26.25390625" style="0" customWidth="1"/>
    <col min="2" max="2" width="6.125" style="0" customWidth="1"/>
    <col min="3" max="4" width="19.875" style="0" customWidth="1"/>
    <col min="5" max="5" width="12.375" style="0" customWidth="1"/>
    <col min="6" max="6" width="12.00390625" style="0" customWidth="1"/>
    <col min="7" max="7" width="13.75390625" style="0" customWidth="1"/>
    <col min="8" max="8" width="17.375" style="0" customWidth="1"/>
    <col min="9" max="9" width="12.875" style="0" customWidth="1"/>
    <col min="10" max="10" width="11.00390625" style="0" customWidth="1"/>
    <col min="11" max="11" width="21.875" style="0" customWidth="1"/>
    <col min="12" max="12" width="8.75390625" style="0" customWidth="1"/>
    <col min="13" max="13" width="13.125" style="0" customWidth="1"/>
    <col min="14" max="14" width="13.875" style="0" customWidth="1"/>
    <col min="15" max="15" width="18.75390625" style="0" customWidth="1"/>
    <col min="16" max="16" width="13.25390625" style="0" customWidth="1"/>
    <col min="17" max="17" width="14.00390625" style="0" customWidth="1"/>
    <col min="18" max="18" width="14.125" style="0" customWidth="1"/>
  </cols>
  <sheetData>
    <row r="1" spans="1:18" ht="12.75">
      <c r="A1" s="576" t="s">
        <v>596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</row>
    <row r="2" spans="1:18" ht="18.75" customHeight="1">
      <c r="A2" s="576"/>
      <c r="B2" s="576"/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576"/>
      <c r="P2" s="576"/>
      <c r="Q2" s="576"/>
      <c r="R2" s="576"/>
    </row>
    <row r="3" spans="1:18" ht="30" customHeight="1">
      <c r="A3" s="564"/>
      <c r="B3" s="578" t="s">
        <v>192</v>
      </c>
      <c r="C3" s="578" t="s">
        <v>576</v>
      </c>
      <c r="D3" s="580" t="s">
        <v>589</v>
      </c>
      <c r="E3" s="564" t="s">
        <v>582</v>
      </c>
      <c r="F3" s="564"/>
      <c r="G3" s="564"/>
      <c r="H3" s="564"/>
      <c r="I3" s="564"/>
      <c r="J3" s="564"/>
      <c r="K3" s="575" t="s">
        <v>575</v>
      </c>
      <c r="L3" s="575" t="s">
        <v>577</v>
      </c>
      <c r="M3" s="575"/>
      <c r="N3" s="575"/>
      <c r="O3" s="575"/>
      <c r="P3" s="575"/>
      <c r="Q3" s="575"/>
      <c r="R3" s="575"/>
    </row>
    <row r="4" spans="1:18" ht="25.5" customHeight="1">
      <c r="A4" s="564"/>
      <c r="B4" s="578"/>
      <c r="C4" s="578"/>
      <c r="D4" s="580"/>
      <c r="E4" s="581" t="s">
        <v>569</v>
      </c>
      <c r="F4" s="581" t="s">
        <v>570</v>
      </c>
      <c r="G4" s="581" t="s">
        <v>571</v>
      </c>
      <c r="H4" s="564" t="s">
        <v>586</v>
      </c>
      <c r="I4" s="564"/>
      <c r="J4" s="564"/>
      <c r="K4" s="575"/>
      <c r="L4" s="575" t="s">
        <v>569</v>
      </c>
      <c r="M4" s="575" t="s">
        <v>570</v>
      </c>
      <c r="N4" s="575" t="s">
        <v>571</v>
      </c>
      <c r="O4" s="575" t="s">
        <v>587</v>
      </c>
      <c r="P4" s="575"/>
      <c r="Q4" s="575"/>
      <c r="R4" s="575"/>
    </row>
    <row r="5" spans="1:18" ht="107.25" customHeight="1">
      <c r="A5" s="577"/>
      <c r="B5" s="579"/>
      <c r="C5" s="578"/>
      <c r="D5" s="580"/>
      <c r="E5" s="581"/>
      <c r="F5" s="581"/>
      <c r="G5" s="581"/>
      <c r="H5" s="251" t="s">
        <v>583</v>
      </c>
      <c r="I5" s="251" t="s">
        <v>584</v>
      </c>
      <c r="J5" s="251" t="s">
        <v>585</v>
      </c>
      <c r="K5" s="575"/>
      <c r="L5" s="575"/>
      <c r="M5" s="575"/>
      <c r="N5" s="575"/>
      <c r="O5" s="253" t="s">
        <v>580</v>
      </c>
      <c r="P5" s="253" t="s">
        <v>581</v>
      </c>
      <c r="Q5" s="226" t="s">
        <v>572</v>
      </c>
      <c r="R5" s="226" t="s">
        <v>573</v>
      </c>
    </row>
    <row r="6" spans="1:18" ht="12.75" customHeight="1" thickBot="1">
      <c r="A6" s="237">
        <v>1</v>
      </c>
      <c r="B6" s="238">
        <v>2</v>
      </c>
      <c r="C6" s="237">
        <v>3</v>
      </c>
      <c r="D6" s="238">
        <v>4</v>
      </c>
      <c r="E6" s="238">
        <v>5</v>
      </c>
      <c r="F6" s="238">
        <v>6</v>
      </c>
      <c r="G6" s="238">
        <v>7</v>
      </c>
      <c r="H6" s="238">
        <v>8</v>
      </c>
      <c r="I6" s="238">
        <v>9</v>
      </c>
      <c r="J6" s="238">
        <v>10</v>
      </c>
      <c r="K6" s="238">
        <v>11</v>
      </c>
      <c r="L6" s="238">
        <v>12</v>
      </c>
      <c r="M6" s="238">
        <v>13</v>
      </c>
      <c r="N6" s="238">
        <v>14</v>
      </c>
      <c r="O6" s="238">
        <v>15</v>
      </c>
      <c r="P6" s="238">
        <v>16</v>
      </c>
      <c r="Q6" s="238">
        <v>17</v>
      </c>
      <c r="R6" s="238">
        <v>18</v>
      </c>
    </row>
    <row r="7" spans="1:18" ht="12.75">
      <c r="A7" s="222" t="s">
        <v>199</v>
      </c>
      <c r="B7" s="223" t="s">
        <v>3</v>
      </c>
      <c r="C7" s="254">
        <f>SUM(C8:C9)</f>
        <v>1</v>
      </c>
      <c r="D7" s="254">
        <f>SUM(D8:D9)</f>
        <v>596</v>
      </c>
      <c r="E7" s="254">
        <f>SUM(E8:E9)</f>
        <v>13</v>
      </c>
      <c r="F7" s="254">
        <f aca="true" t="shared" si="0" ref="F7:R7">SUM(F8:F9)</f>
        <v>13</v>
      </c>
      <c r="G7" s="254">
        <f t="shared" si="0"/>
        <v>0</v>
      </c>
      <c r="H7" s="254">
        <f t="shared" si="0"/>
        <v>13</v>
      </c>
      <c r="I7" s="254">
        <f t="shared" si="0"/>
        <v>0</v>
      </c>
      <c r="J7" s="254">
        <f t="shared" si="0"/>
        <v>0</v>
      </c>
      <c r="K7" s="254">
        <f t="shared" si="0"/>
        <v>0</v>
      </c>
      <c r="L7" s="254">
        <f t="shared" si="0"/>
        <v>0</v>
      </c>
      <c r="M7" s="254">
        <f t="shared" si="0"/>
        <v>0</v>
      </c>
      <c r="N7" s="254">
        <f t="shared" si="0"/>
        <v>0</v>
      </c>
      <c r="O7" s="254">
        <f t="shared" si="0"/>
        <v>0</v>
      </c>
      <c r="P7" s="254">
        <f t="shared" si="0"/>
        <v>0</v>
      </c>
      <c r="Q7" s="254">
        <f t="shared" si="0"/>
        <v>0</v>
      </c>
      <c r="R7" s="254">
        <f t="shared" si="0"/>
        <v>0</v>
      </c>
    </row>
    <row r="8" spans="1:18" ht="12.75">
      <c r="A8" s="227" t="s">
        <v>574</v>
      </c>
      <c r="B8" s="230" t="s">
        <v>26</v>
      </c>
      <c r="C8" s="228"/>
      <c r="D8" s="228"/>
      <c r="E8" s="306">
        <f>H8+I8+J8</f>
        <v>0</v>
      </c>
      <c r="F8" s="252"/>
      <c r="G8" s="252"/>
      <c r="H8" s="252"/>
      <c r="I8" s="252"/>
      <c r="J8" s="252"/>
      <c r="K8" s="228"/>
      <c r="L8" s="306">
        <f>O8+P8+Q8+R8</f>
        <v>0</v>
      </c>
      <c r="M8" s="228"/>
      <c r="N8" s="228"/>
      <c r="O8" s="228"/>
      <c r="P8" s="252"/>
      <c r="Q8" s="228"/>
      <c r="R8" s="228"/>
    </row>
    <row r="9" spans="1:18" ht="12.75">
      <c r="A9" s="229" t="s">
        <v>517</v>
      </c>
      <c r="B9" s="230" t="s">
        <v>27</v>
      </c>
      <c r="C9" s="228">
        <v>1</v>
      </c>
      <c r="D9" s="228">
        <v>596</v>
      </c>
      <c r="E9" s="306">
        <f>H9+I9+J9</f>
        <v>13</v>
      </c>
      <c r="F9" s="252">
        <v>13</v>
      </c>
      <c r="G9" s="252">
        <v>0</v>
      </c>
      <c r="H9" s="252">
        <v>13</v>
      </c>
      <c r="I9" s="252"/>
      <c r="J9" s="252"/>
      <c r="K9" s="228"/>
      <c r="L9" s="306">
        <f>O9+P9+Q9+R9</f>
        <v>0</v>
      </c>
      <c r="M9" s="228"/>
      <c r="N9" s="228"/>
      <c r="O9" s="228"/>
      <c r="P9" s="252"/>
      <c r="Q9" s="228"/>
      <c r="R9" s="228"/>
    </row>
    <row r="10" spans="1:18" ht="12.7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</sheetData>
  <sheetProtection password="CCD1" sheet="1" formatCells="0" formatColumns="0" formatRows="0" insertColumns="0" insertRows="0" insertHyperlinks="0" deleteColumns="0" deleteRows="0" selectLockedCells="1" sort="0" autoFilter="0" pivotTables="0"/>
  <mergeCells count="16">
    <mergeCell ref="L4:L5"/>
    <mergeCell ref="E4:E5"/>
    <mergeCell ref="F4:F5"/>
    <mergeCell ref="G4:G5"/>
    <mergeCell ref="H4:J4"/>
    <mergeCell ref="E3:J3"/>
    <mergeCell ref="M4:M5"/>
    <mergeCell ref="N4:N5"/>
    <mergeCell ref="O4:R4"/>
    <mergeCell ref="A1:R2"/>
    <mergeCell ref="A3:A5"/>
    <mergeCell ref="B3:B5"/>
    <mergeCell ref="C3:C5"/>
    <mergeCell ref="D3:D5"/>
    <mergeCell ref="K3:K5"/>
    <mergeCell ref="L3:R3"/>
  </mergeCells>
  <dataValidations count="1">
    <dataValidation type="whole" allowBlank="1" showInputMessage="1" showErrorMessage="1" sqref="C8:R9">
      <formula1>0</formula1>
      <formula2>9.99999999999999E+27</formula2>
    </dataValidation>
  </dataValidations>
  <printOptions horizontalCentered="1"/>
  <pageMargins left="0.1968503937007874" right="0.1968503937007874" top="0.5905511811023623" bottom="0.1968503937007874" header="0.1968503937007874" footer="0.1968503937007874"/>
  <pageSetup fitToHeight="0" fitToWidth="1" horizontalDpi="600" verticalDpi="600" orientation="landscape" paperSize="9" scale="5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61"/>
    <pageSetUpPr fitToPage="1"/>
  </sheetPr>
  <dimension ref="A1:AI390"/>
  <sheetViews>
    <sheetView tabSelected="1" view="pageBreakPreview" zoomScale="110" zoomScaleNormal="110" zoomScaleSheetLayoutView="110" zoomScalePageLayoutView="0" workbookViewId="0" topLeftCell="A1">
      <pane xSplit="11" ySplit="11" topLeftCell="L36" activePane="bottomRight" state="frozen"/>
      <selection pane="topLeft" activeCell="A1" sqref="A1"/>
      <selection pane="topRight" activeCell="L1" sqref="L1"/>
      <selection pane="bottomLeft" activeCell="A12" sqref="A12"/>
      <selection pane="bottomRight" activeCell="D37" sqref="D37"/>
    </sheetView>
  </sheetViews>
  <sheetFormatPr defaultColWidth="9.00390625" defaultRowHeight="12.75"/>
  <cols>
    <col min="1" max="1" width="5.125" style="0" customWidth="1"/>
    <col min="2" max="2" width="38.125" style="0" customWidth="1"/>
    <col min="3" max="3" width="18.00390625" style="0" customWidth="1"/>
    <col min="4" max="4" width="12.875" style="0" customWidth="1"/>
    <col min="5" max="5" width="19.875" style="0" customWidth="1"/>
    <col min="6" max="6" width="26.00390625" style="0" customWidth="1"/>
    <col min="7" max="7" width="28.125" style="0" customWidth="1"/>
    <col min="8" max="8" width="27.125" style="0" customWidth="1"/>
  </cols>
  <sheetData>
    <row r="1" spans="1:35" ht="72" customHeight="1">
      <c r="A1" s="19"/>
      <c r="B1" s="585" t="s">
        <v>635</v>
      </c>
      <c r="C1" s="586"/>
      <c r="D1" s="586"/>
      <c r="E1" s="586"/>
      <c r="F1" s="586"/>
      <c r="G1" s="586"/>
      <c r="H1" s="587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</row>
    <row r="2" spans="1:35" ht="12.75" hidden="1">
      <c r="A2" s="19"/>
      <c r="B2" s="588"/>
      <c r="C2" s="589"/>
      <c r="D2" s="589"/>
      <c r="E2" s="589"/>
      <c r="F2" s="589"/>
      <c r="G2" s="589"/>
      <c r="H2" s="590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</row>
    <row r="3" spans="1:35" ht="15" customHeight="1" hidden="1">
      <c r="A3" s="19"/>
      <c r="B3" s="56" t="s">
        <v>230</v>
      </c>
      <c r="C3" s="591"/>
      <c r="D3" s="591"/>
      <c r="E3" s="591"/>
      <c r="F3" s="591"/>
      <c r="G3" s="591"/>
      <c r="H3" s="40"/>
      <c r="I3" s="27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</row>
    <row r="4" spans="1:35" ht="15" customHeight="1" hidden="1">
      <c r="A4" s="19"/>
      <c r="B4" s="62"/>
      <c r="C4" s="62"/>
      <c r="D4" s="62"/>
      <c r="E4" s="62"/>
      <c r="F4" s="62"/>
      <c r="G4" s="62"/>
      <c r="H4" s="43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</row>
    <row r="5" spans="1:35" ht="15" customHeight="1" hidden="1">
      <c r="A5" s="19"/>
      <c r="B5" s="55" t="s">
        <v>224</v>
      </c>
      <c r="C5" s="592"/>
      <c r="D5" s="592"/>
      <c r="E5" s="592"/>
      <c r="F5" s="592"/>
      <c r="G5" s="592"/>
      <c r="H5" s="40"/>
      <c r="I5" s="27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</row>
    <row r="6" spans="1:35" ht="15" customHeight="1" hidden="1">
      <c r="A6" s="19"/>
      <c r="B6" s="63"/>
      <c r="C6" s="593"/>
      <c r="D6" s="593"/>
      <c r="E6" s="593"/>
      <c r="F6" s="593"/>
      <c r="G6" s="593"/>
      <c r="H6" s="43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35" ht="15.75" hidden="1">
      <c r="A7" s="19"/>
      <c r="B7" s="56" t="s">
        <v>225</v>
      </c>
      <c r="C7" s="592"/>
      <c r="D7" s="592"/>
      <c r="E7" s="592"/>
      <c r="F7" s="592"/>
      <c r="G7" s="592"/>
      <c r="H7" s="40"/>
      <c r="I7" s="27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</row>
    <row r="8" spans="1:35" ht="12.75" hidden="1">
      <c r="A8" s="19"/>
      <c r="B8" s="41"/>
      <c r="C8" s="42"/>
      <c r="D8" s="42"/>
      <c r="E8" s="42"/>
      <c r="F8" s="42"/>
      <c r="G8" s="42"/>
      <c r="H8" s="43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</row>
    <row r="9" spans="1:35" ht="15.75" customHeight="1" hidden="1">
      <c r="A9" s="19"/>
      <c r="B9" s="60" t="s">
        <v>248</v>
      </c>
      <c r="C9" s="111"/>
      <c r="D9" s="111"/>
      <c r="E9" s="61" t="s">
        <v>226</v>
      </c>
      <c r="F9" s="594"/>
      <c r="G9" s="595"/>
      <c r="H9" s="40"/>
      <c r="I9" s="27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</row>
    <row r="10" spans="1:35" ht="13.5" thickBot="1">
      <c r="A10" s="19"/>
      <c r="B10" s="97"/>
      <c r="C10" s="98"/>
      <c r="D10" s="98"/>
      <c r="E10" s="98"/>
      <c r="F10" s="98"/>
      <c r="G10" s="98"/>
      <c r="H10" s="9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</row>
    <row r="11" spans="1:35" ht="113.25" customHeight="1" thickBot="1">
      <c r="A11" s="19"/>
      <c r="B11" s="94" t="s">
        <v>227</v>
      </c>
      <c r="C11" s="95" t="s">
        <v>186</v>
      </c>
      <c r="D11" s="95" t="s">
        <v>187</v>
      </c>
      <c r="E11" s="94" t="s">
        <v>183</v>
      </c>
      <c r="F11" s="95" t="s">
        <v>205</v>
      </c>
      <c r="G11" s="96" t="s">
        <v>387</v>
      </c>
      <c r="H11" s="94" t="s">
        <v>181</v>
      </c>
      <c r="I11" s="28"/>
      <c r="J11" s="28"/>
      <c r="K11" s="28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</row>
    <row r="12" spans="1:35" ht="15.75" customHeight="1">
      <c r="A12" s="19"/>
      <c r="B12" s="93" t="s">
        <v>597</v>
      </c>
      <c r="C12" s="255">
        <f>'Раздел 1'!F9</f>
        <v>1</v>
      </c>
      <c r="D12" s="255">
        <f>'Раздел 1'!H9</f>
        <v>0</v>
      </c>
      <c r="E12" s="255">
        <f>'Раздел 1'!J9</f>
        <v>0</v>
      </c>
      <c r="F12" s="255">
        <f>'Раздел 1'!L9</f>
        <v>0</v>
      </c>
      <c r="G12" s="255">
        <f>'Раздел 1'!N9</f>
        <v>0</v>
      </c>
      <c r="H12" s="255">
        <f>C12+D12+E12+F12+G12</f>
        <v>1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</row>
    <row r="13" spans="1:35" ht="15.75" customHeight="1">
      <c r="A13" s="19"/>
      <c r="B13" s="93" t="s">
        <v>598</v>
      </c>
      <c r="C13" s="255" t="e">
        <f>'Раздел 1'!E9</f>
        <v>#N/A</v>
      </c>
      <c r="D13" s="255" t="e">
        <f>'Раздел 1'!G9</f>
        <v>#N/A</v>
      </c>
      <c r="E13" s="255" t="e">
        <f>'Раздел 1'!I9</f>
        <v>#N/A</v>
      </c>
      <c r="F13" s="255" t="e">
        <f>'Раздел 1'!K9</f>
        <v>#N/A</v>
      </c>
      <c r="G13" s="255" t="e">
        <f>'Раздел 1'!M9</f>
        <v>#N/A</v>
      </c>
      <c r="H13" s="255" t="e">
        <f>'Раздел 1'!C9</f>
        <v>#N/A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</row>
    <row r="14" spans="1:35" s="273" customFormat="1" ht="20.25" customHeight="1">
      <c r="A14" s="270"/>
      <c r="B14" s="271" t="s">
        <v>611</v>
      </c>
      <c r="C14" s="272" t="e">
        <f>IF(C12&gt;C13,(IF(D15+C16+C18=C12-C13,"ВЕРНО","НЕВЕРНО")),(IF(C12&lt;C13,(IF(C20+C21+C23=C13-C12,"верно","неверно")),0)))</f>
        <v>#N/A</v>
      </c>
      <c r="D14" s="272" t="e">
        <f>IF(D12&gt;D13,(IF(#REF!+D16+D18=D12-D13,"ВЕРНО","НЕВЕРНО")),(IF(D12&lt;D13,(IF(D20+D21+D23=D13-D12,"верно","неверно")),0)))</f>
        <v>#N/A</v>
      </c>
      <c r="E14" s="272" t="e">
        <f>IF(E12&gt;E13,(IF(E15+E16+E18=E12-E13,"ВЕРНО","НЕВЕРНО")),(IF(E12&lt;E13,(IF(E20+E21+E23=E13-E12,"верно","неверно")),0)))</f>
        <v>#N/A</v>
      </c>
      <c r="F14" s="272" t="e">
        <f>IF(F12&gt;F13,(IF(F15+F16+F18=F12-F13,"ВЕРНО","НЕВЕРНО")),(IF(F12&lt;F13,(IF(F20+F21+F23=F13-F12,"верно","неверно")),0)))</f>
        <v>#N/A</v>
      </c>
      <c r="G14" s="272" t="e">
        <f>IF(G12&gt;G13,(IF(G15+G16+G18=G12-G13,"ВЕРНО","НЕВЕРНО")),(IF(G12&lt;G13,(IF(G20+G21+G23=G13-G12,"верно","неверно")),0)))</f>
        <v>#N/A</v>
      </c>
      <c r="H14" s="272" t="e">
        <f>H13-H12</f>
        <v>#N/A</v>
      </c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</row>
    <row r="15" spans="1:35" ht="15.75">
      <c r="A15" s="19"/>
      <c r="B15" s="35" t="s">
        <v>599</v>
      </c>
      <c r="C15" s="305"/>
      <c r="D15" s="266"/>
      <c r="E15" s="244"/>
      <c r="F15" s="244"/>
      <c r="G15" s="244"/>
      <c r="H15" s="256">
        <f>SUM(C15:G15)</f>
        <v>0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</row>
    <row r="16" spans="1:35" ht="31.5">
      <c r="A16" s="19"/>
      <c r="B16" s="35" t="s">
        <v>600</v>
      </c>
      <c r="C16" s="266"/>
      <c r="D16" s="266"/>
      <c r="E16" s="244"/>
      <c r="F16" s="244"/>
      <c r="G16" s="244"/>
      <c r="H16" s="256">
        <f aca="true" t="shared" si="0" ref="H16:H34">SUM(C16:G16)</f>
        <v>0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</row>
    <row r="17" spans="1:35" ht="135" customHeight="1">
      <c r="A17" s="19"/>
      <c r="B17" s="35" t="s">
        <v>214</v>
      </c>
      <c r="C17" s="269"/>
      <c r="D17" s="269"/>
      <c r="E17" s="269"/>
      <c r="F17" s="269"/>
      <c r="G17" s="269"/>
      <c r="H17" s="257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</row>
    <row r="18" spans="1:35" ht="31.5">
      <c r="A18" s="19"/>
      <c r="B18" s="35" t="s">
        <v>601</v>
      </c>
      <c r="C18" s="266"/>
      <c r="D18" s="266"/>
      <c r="E18" s="244"/>
      <c r="F18" s="244"/>
      <c r="G18" s="244"/>
      <c r="H18" s="256">
        <f>SUM(C18:G18)</f>
        <v>0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</row>
    <row r="19" spans="1:35" ht="27" customHeight="1">
      <c r="A19" s="19"/>
      <c r="B19" s="35" t="s">
        <v>214</v>
      </c>
      <c r="C19" s="269"/>
      <c r="D19" s="269"/>
      <c r="E19" s="269"/>
      <c r="F19" s="269"/>
      <c r="G19" s="269"/>
      <c r="H19" s="257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</row>
    <row r="20" spans="1:35" ht="18" customHeight="1">
      <c r="A20" s="19"/>
      <c r="B20" s="36" t="s">
        <v>602</v>
      </c>
      <c r="C20" s="268"/>
      <c r="D20" s="268"/>
      <c r="E20" s="268"/>
      <c r="F20" s="268"/>
      <c r="G20" s="268"/>
      <c r="H20" s="258">
        <f>SUM(C20:G20)</f>
        <v>0</v>
      </c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</row>
    <row r="21" spans="1:35" ht="31.5" customHeight="1">
      <c r="A21" s="19"/>
      <c r="B21" s="35" t="s">
        <v>603</v>
      </c>
      <c r="C21" s="266"/>
      <c r="D21" s="266"/>
      <c r="E21" s="244"/>
      <c r="F21" s="244"/>
      <c r="G21" s="244"/>
      <c r="H21" s="256">
        <f>SUM(C21:G21)</f>
        <v>0</v>
      </c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</row>
    <row r="22" spans="1:35" ht="30" customHeight="1">
      <c r="A22" s="19"/>
      <c r="B22" s="35" t="s">
        <v>214</v>
      </c>
      <c r="C22" s="269"/>
      <c r="D22" s="269"/>
      <c r="E22" s="269"/>
      <c r="F22" s="269"/>
      <c r="G22" s="269"/>
      <c r="H22" s="257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</row>
    <row r="23" spans="1:35" ht="37.5" customHeight="1">
      <c r="A23" s="19"/>
      <c r="B23" s="35" t="s">
        <v>604</v>
      </c>
      <c r="C23" s="266"/>
      <c r="D23" s="266"/>
      <c r="E23" s="244"/>
      <c r="F23" s="244"/>
      <c r="G23" s="244"/>
      <c r="H23" s="256">
        <f>SUM(C23:G23)</f>
        <v>0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</row>
    <row r="24" spans="1:35" ht="30" customHeight="1">
      <c r="A24" s="19"/>
      <c r="B24" s="35" t="s">
        <v>214</v>
      </c>
      <c r="C24" s="269"/>
      <c r="D24" s="269"/>
      <c r="E24" s="269"/>
      <c r="F24" s="269"/>
      <c r="G24" s="269"/>
      <c r="H24" s="257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</row>
    <row r="25" spans="1:35" ht="47.25" customHeight="1">
      <c r="A25" s="19"/>
      <c r="B25" s="35" t="s">
        <v>605</v>
      </c>
      <c r="C25" s="266"/>
      <c r="D25" s="266"/>
      <c r="E25" s="244"/>
      <c r="F25" s="244"/>
      <c r="G25" s="244"/>
      <c r="H25" s="256">
        <f t="shared" si="0"/>
        <v>0</v>
      </c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</row>
    <row r="26" spans="1:35" ht="47.25" customHeight="1">
      <c r="A26" s="19"/>
      <c r="B26" s="37" t="s">
        <v>215</v>
      </c>
      <c r="C26" s="266"/>
      <c r="D26" s="266"/>
      <c r="E26" s="244"/>
      <c r="F26" s="244"/>
      <c r="G26" s="244"/>
      <c r="H26" s="256">
        <f t="shared" si="0"/>
        <v>0</v>
      </c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</row>
    <row r="27" spans="1:35" ht="72.75" customHeight="1">
      <c r="A27" s="19"/>
      <c r="B27" s="35" t="s">
        <v>606</v>
      </c>
      <c r="C27" s="267">
        <v>28</v>
      </c>
      <c r="D27" s="267"/>
      <c r="E27" s="245"/>
      <c r="F27" s="245"/>
      <c r="G27" s="245"/>
      <c r="H27" s="256">
        <f t="shared" si="0"/>
        <v>28</v>
      </c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</row>
    <row r="28" spans="1:35" ht="51.75" customHeight="1">
      <c r="A28" s="19"/>
      <c r="B28" s="36" t="s">
        <v>607</v>
      </c>
      <c r="C28" s="267"/>
      <c r="D28" s="267"/>
      <c r="E28" s="245"/>
      <c r="F28" s="245"/>
      <c r="G28" s="245"/>
      <c r="H28" s="256">
        <f t="shared" si="0"/>
        <v>0</v>
      </c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</row>
    <row r="29" spans="1:35" ht="68.25" customHeight="1" thickBot="1">
      <c r="A29" s="19"/>
      <c r="B29" s="36" t="s">
        <v>608</v>
      </c>
      <c r="C29" s="267"/>
      <c r="D29" s="267"/>
      <c r="E29" s="245"/>
      <c r="F29" s="245"/>
      <c r="G29" s="245"/>
      <c r="H29" s="256">
        <f t="shared" si="0"/>
        <v>0</v>
      </c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</row>
    <row r="30" spans="1:35" ht="41.25" customHeight="1" thickBot="1">
      <c r="A30" s="19"/>
      <c r="B30" s="582" t="s">
        <v>609</v>
      </c>
      <c r="C30" s="583"/>
      <c r="D30" s="583"/>
      <c r="E30" s="583"/>
      <c r="F30" s="583"/>
      <c r="G30" s="583"/>
      <c r="H30" s="584"/>
      <c r="I30" s="27"/>
      <c r="J30" s="27"/>
      <c r="K30" s="27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</row>
    <row r="31" spans="1:35" ht="41.25" customHeight="1">
      <c r="A31" s="19"/>
      <c r="B31" s="38" t="s">
        <v>590</v>
      </c>
      <c r="C31" s="245"/>
      <c r="D31" s="264"/>
      <c r="E31" s="44"/>
      <c r="F31" s="44"/>
      <c r="G31" s="44"/>
      <c r="H31" s="259">
        <f t="shared" si="0"/>
        <v>0</v>
      </c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</row>
    <row r="32" spans="1:35" ht="15.75">
      <c r="A32" s="19"/>
      <c r="B32" s="39" t="s">
        <v>591</v>
      </c>
      <c r="C32" s="244"/>
      <c r="D32" s="244"/>
      <c r="E32" s="33"/>
      <c r="F32" s="33"/>
      <c r="G32" s="33"/>
      <c r="H32" s="256">
        <f t="shared" si="0"/>
        <v>0</v>
      </c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</row>
    <row r="33" spans="1:35" ht="32.25" customHeight="1">
      <c r="A33" s="19"/>
      <c r="B33" s="128" t="s">
        <v>592</v>
      </c>
      <c r="C33" s="245">
        <v>5</v>
      </c>
      <c r="D33" s="245"/>
      <c r="E33" s="129"/>
      <c r="F33" s="129"/>
      <c r="G33" s="129"/>
      <c r="H33" s="256">
        <f t="shared" si="0"/>
        <v>5</v>
      </c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</row>
    <row r="34" spans="1:35" ht="31.5" customHeight="1" thickBot="1">
      <c r="A34" s="19"/>
      <c r="B34" s="100" t="s">
        <v>289</v>
      </c>
      <c r="C34" s="265"/>
      <c r="D34" s="265"/>
      <c r="E34" s="34"/>
      <c r="F34" s="34"/>
      <c r="G34" s="34"/>
      <c r="H34" s="260">
        <f t="shared" si="0"/>
        <v>0</v>
      </c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</row>
    <row r="35" spans="1:35" ht="41.25" customHeight="1" thickBot="1">
      <c r="A35" s="19"/>
      <c r="B35" s="582" t="s">
        <v>610</v>
      </c>
      <c r="C35" s="583"/>
      <c r="D35" s="583"/>
      <c r="E35" s="583"/>
      <c r="F35" s="583"/>
      <c r="G35" s="583"/>
      <c r="H35" s="584"/>
      <c r="I35" s="27"/>
      <c r="J35" s="27"/>
      <c r="K35" s="27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</row>
    <row r="36" spans="1:35" ht="41.25" customHeight="1">
      <c r="A36" s="19"/>
      <c r="B36" s="38" t="s">
        <v>590</v>
      </c>
      <c r="C36" s="245">
        <v>2</v>
      </c>
      <c r="D36" s="264"/>
      <c r="E36" s="44"/>
      <c r="F36" s="44"/>
      <c r="G36" s="44"/>
      <c r="H36" s="259">
        <f>SUM(C36:G36)</f>
        <v>2</v>
      </c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</row>
    <row r="37" spans="1:35" ht="27.75" customHeight="1">
      <c r="A37" s="19"/>
      <c r="B37" s="39" t="s">
        <v>591</v>
      </c>
      <c r="C37" s="244"/>
      <c r="D37" s="244"/>
      <c r="E37" s="33"/>
      <c r="F37" s="33"/>
      <c r="G37" s="33"/>
      <c r="H37" s="256">
        <f>SUM(C37:G37)</f>
        <v>0</v>
      </c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</row>
    <row r="38" spans="1:35" ht="32.25" customHeight="1">
      <c r="A38" s="19"/>
      <c r="B38" s="128" t="s">
        <v>592</v>
      </c>
      <c r="C38" s="245">
        <v>2</v>
      </c>
      <c r="D38" s="245"/>
      <c r="E38" s="129"/>
      <c r="F38" s="129"/>
      <c r="G38" s="129"/>
      <c r="H38" s="256">
        <f>SUM(C38:G38)</f>
        <v>2</v>
      </c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</row>
    <row r="39" spans="1:35" ht="31.5" customHeight="1" thickBot="1">
      <c r="A39" s="19"/>
      <c r="B39" s="100" t="s">
        <v>289</v>
      </c>
      <c r="C39" s="265"/>
      <c r="D39" s="265"/>
      <c r="E39" s="34"/>
      <c r="F39" s="34"/>
      <c r="G39" s="34"/>
      <c r="H39" s="260">
        <f>SUM(C39:G39)</f>
        <v>0</v>
      </c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</row>
    <row r="41" spans="1:35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</row>
    <row r="42" spans="1:35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</row>
    <row r="43" spans="1:35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</row>
    <row r="44" spans="1:35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</row>
    <row r="45" spans="1:35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</row>
    <row r="46" spans="1:35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</row>
    <row r="47" spans="1:35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</row>
    <row r="48" spans="1:35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</row>
    <row r="49" spans="1:35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</row>
    <row r="50" spans="1:35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</row>
    <row r="51" spans="1:35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</row>
    <row r="52" spans="1:35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</row>
    <row r="53" spans="1:35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</row>
    <row r="54" spans="1:35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</row>
    <row r="55" spans="1:35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</row>
    <row r="56" spans="1:35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</row>
    <row r="57" spans="1:35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</row>
    <row r="58" spans="1:35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</row>
    <row r="59" spans="1:35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</row>
    <row r="60" spans="1:35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</row>
    <row r="61" spans="1:35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</row>
    <row r="62" spans="1:35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</row>
    <row r="63" spans="1:35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</row>
    <row r="64" spans="1:35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</row>
    <row r="65" spans="1:35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</row>
    <row r="66" spans="1:35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</row>
    <row r="67" spans="1:35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</row>
    <row r="68" spans="1:35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</row>
    <row r="69" spans="1:35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</row>
    <row r="70" spans="1:35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</row>
    <row r="71" spans="1:35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</row>
    <row r="72" spans="1:35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</row>
    <row r="73" spans="1:35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</row>
    <row r="74" spans="1:35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</row>
    <row r="75" spans="1:35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</row>
    <row r="76" spans="1:35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</row>
    <row r="77" spans="1:35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</row>
    <row r="78" spans="1:35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</row>
    <row r="79" spans="1:35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</row>
    <row r="80" spans="1:35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</row>
    <row r="81" spans="1:35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</row>
    <row r="82" spans="1:35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</row>
    <row r="83" spans="1:35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</row>
    <row r="84" spans="1:35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</row>
    <row r="85" spans="1:35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</row>
    <row r="86" spans="1:35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</row>
    <row r="87" spans="1:35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</row>
    <row r="88" spans="1:35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</row>
    <row r="89" spans="1:35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</row>
    <row r="90" spans="1:35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</row>
    <row r="91" spans="1:35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</row>
    <row r="92" spans="1:35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</row>
    <row r="93" spans="1:35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</row>
    <row r="94" spans="1:35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</row>
    <row r="95" spans="1:35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</row>
    <row r="96" spans="1:35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</row>
    <row r="97" spans="1:35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</row>
    <row r="98" spans="1:35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</row>
    <row r="99" spans="1:35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</row>
    <row r="100" spans="1:35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</row>
    <row r="101" spans="1:35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</row>
    <row r="102" spans="1:35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</row>
    <row r="103" spans="1:35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</row>
    <row r="104" spans="1:35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</row>
    <row r="105" spans="1:35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</row>
    <row r="106" spans="1:35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</row>
    <row r="107" spans="1:35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</row>
    <row r="108" spans="1:35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</row>
    <row r="109" spans="1:35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</row>
    <row r="110" spans="1:35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</row>
    <row r="111" spans="1:35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</row>
    <row r="112" spans="1:35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</row>
    <row r="113" spans="1:35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</row>
    <row r="114" spans="1:35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</row>
    <row r="115" spans="1:35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</row>
    <row r="116" spans="1:35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</row>
    <row r="117" spans="1:35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</row>
    <row r="118" spans="1:35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</row>
    <row r="119" spans="1:35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</row>
    <row r="120" spans="1:35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</row>
    <row r="121" spans="1:35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</row>
    <row r="122" spans="1:35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</row>
    <row r="123" spans="1:35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</row>
    <row r="124" spans="1:35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</row>
    <row r="125" spans="1:35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</row>
    <row r="126" spans="1:35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</row>
    <row r="127" spans="1:35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</row>
    <row r="128" spans="1:35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</row>
    <row r="129" spans="1:35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</row>
    <row r="130" spans="1:35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</row>
    <row r="131" spans="1:35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</row>
    <row r="132" spans="1:35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</row>
    <row r="133" spans="1:35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</row>
    <row r="134" spans="1:35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</row>
    <row r="135" spans="1:35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</row>
    <row r="136" spans="1:35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</row>
    <row r="137" spans="1:35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</row>
    <row r="138" spans="1:35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</row>
    <row r="139" spans="1:35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</row>
    <row r="140" spans="1:35" ht="12.7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</row>
    <row r="141" spans="1:35" ht="12.7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</row>
    <row r="142" spans="1:35" ht="12.7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</row>
    <row r="143" spans="1:35" ht="12.7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</row>
    <row r="144" spans="1:35" ht="12.7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</row>
    <row r="145" spans="1:35" ht="12.7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</row>
    <row r="146" spans="1:35" ht="12.7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</row>
    <row r="147" spans="1:35" ht="12.7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</row>
    <row r="148" spans="1:35" ht="12.7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</row>
    <row r="149" spans="1:35" ht="12.7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</row>
    <row r="150" spans="1:35" ht="12.7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</row>
    <row r="151" spans="1:35" ht="12.7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</row>
    <row r="152" spans="1:35" ht="12.7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</row>
    <row r="153" spans="1:35" ht="12.7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</row>
    <row r="154" spans="1:35" ht="12.7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</row>
    <row r="155" spans="1:35" ht="12.7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</row>
    <row r="156" spans="1:35" ht="12.7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</row>
    <row r="157" spans="1:35" ht="12.7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</row>
    <row r="158" spans="1:35" ht="12.7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</row>
    <row r="159" spans="1:35" ht="12.7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</row>
    <row r="160" spans="1:35" ht="12.7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</row>
    <row r="161" spans="1:35" ht="12.7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</row>
    <row r="162" spans="1:35" ht="12.7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</row>
    <row r="163" spans="1:35" ht="12.7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</row>
    <row r="164" spans="1:35" ht="12.7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</row>
    <row r="165" spans="1:35" ht="12.7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</row>
    <row r="166" spans="1:35" ht="12.7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</row>
    <row r="167" spans="1:35" ht="12.7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</row>
    <row r="168" spans="1:35" ht="12.7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</row>
    <row r="169" spans="1:35" ht="12.7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</row>
    <row r="170" spans="1:35" ht="12.7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</row>
    <row r="171" spans="1:35" ht="12.7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</row>
    <row r="172" spans="1:35" ht="12.7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</row>
    <row r="173" spans="1:35" ht="12.7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</row>
    <row r="174" spans="1:35" ht="12.7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</row>
    <row r="175" spans="1:35" ht="12.7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</row>
    <row r="176" spans="1:35" ht="12.7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</row>
    <row r="177" spans="1:35" ht="12.7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</row>
    <row r="178" spans="1:35" ht="12.7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</row>
    <row r="179" spans="1:35" ht="12.7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</row>
    <row r="180" spans="1:35" ht="12.7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</row>
    <row r="181" spans="1:35" ht="12.7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</row>
    <row r="182" spans="1:35" ht="12.7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</row>
    <row r="183" spans="1:35" ht="12.7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</row>
    <row r="184" spans="1:35" ht="12.7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</row>
    <row r="185" spans="1:35" ht="12.7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</row>
    <row r="186" spans="1:35" ht="12.7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</row>
    <row r="187" spans="1:35" ht="12.7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</row>
    <row r="188" spans="1:35" ht="12.7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</row>
    <row r="189" spans="1:35" ht="12.7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</row>
    <row r="190" spans="1:35" ht="12.7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</row>
    <row r="191" spans="1:35" ht="12.7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</row>
    <row r="192" spans="1:35" ht="12.7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</row>
    <row r="193" spans="1:35" ht="12.7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</row>
    <row r="194" spans="1:35" ht="12.7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</row>
    <row r="195" spans="1:35" ht="12.7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</row>
    <row r="196" spans="1:35" ht="12.7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</row>
    <row r="197" spans="1:35" ht="12.7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</row>
    <row r="198" spans="1:35" ht="12.7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</row>
    <row r="199" spans="1:35" ht="12.7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</row>
    <row r="200" spans="1:35" ht="12.7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</row>
    <row r="201" spans="1:35" ht="12.7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</row>
    <row r="202" spans="1:35" ht="12.7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</row>
    <row r="203" spans="1:35" ht="12.7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</row>
    <row r="204" spans="1:35" ht="12.7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</row>
    <row r="205" spans="1:35" ht="12.7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</row>
    <row r="206" spans="1:35" ht="12.7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</row>
    <row r="207" spans="1:35" ht="12.7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</row>
    <row r="208" spans="1:35" ht="12.7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</row>
    <row r="209" spans="1:35" ht="12.7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</row>
    <row r="210" spans="1:35" ht="12.7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</row>
    <row r="211" spans="1:35" ht="12.7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</row>
    <row r="212" spans="1:35" ht="12.7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</row>
    <row r="213" spans="1:35" ht="12.7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</row>
    <row r="214" spans="1:35" ht="12.7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</row>
    <row r="215" spans="1:35" ht="12.7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</row>
    <row r="216" spans="1:35" ht="12.7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</row>
    <row r="217" spans="1:35" ht="12.7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</row>
    <row r="218" spans="1:35" ht="12.7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</row>
    <row r="219" spans="1:35" ht="12.7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</row>
    <row r="220" spans="1:35" ht="12.7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</row>
    <row r="221" spans="1:35" ht="12.7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</row>
    <row r="222" spans="1:35" ht="12.7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</row>
    <row r="223" spans="1:35" ht="12.7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</row>
    <row r="224" spans="1:35" ht="12.7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</row>
    <row r="225" spans="1:35" ht="12.7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</row>
    <row r="226" spans="1:35" ht="12.7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</row>
    <row r="227" spans="1:35" ht="12.7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</row>
    <row r="228" spans="1:35" ht="12.7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</row>
    <row r="229" spans="1:35" ht="12.7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</row>
    <row r="230" spans="1:35" ht="12.7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</row>
    <row r="231" spans="1:35" ht="12.7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</row>
    <row r="232" spans="1:35" ht="12.7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</row>
    <row r="233" spans="1:35" ht="12.7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</row>
    <row r="234" spans="1:35" ht="12.7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</row>
    <row r="235" spans="1:35" ht="12.7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</row>
    <row r="236" spans="1:35" ht="12.7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</row>
    <row r="237" spans="1:35" ht="12.7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</row>
    <row r="238" spans="1:35" ht="12.7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</row>
    <row r="239" spans="1:35" ht="12.7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</row>
    <row r="240" spans="1:35" ht="12.7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</row>
    <row r="241" spans="1:35" ht="12.7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</row>
    <row r="242" spans="1:35" ht="12.7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</row>
    <row r="243" spans="1:35" ht="12.7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</row>
    <row r="244" spans="1:35" ht="12.7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</row>
    <row r="245" spans="1:35" ht="12.7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</row>
    <row r="246" spans="1:35" ht="12.7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</row>
    <row r="247" spans="1:35" ht="12.7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</row>
    <row r="248" spans="1:35" ht="12.7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</row>
    <row r="249" spans="1:35" ht="12.7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</row>
    <row r="250" spans="1:35" ht="12.7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</row>
    <row r="251" spans="1:35" ht="12.7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</row>
    <row r="252" spans="1:35" ht="12.7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</row>
    <row r="253" spans="1:35" ht="12.7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</row>
    <row r="254" spans="1:35" ht="12.7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</row>
    <row r="255" spans="1:35" ht="12.7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</row>
    <row r="256" spans="1:35" ht="12.7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</row>
    <row r="257" spans="1:35" ht="12.7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</row>
    <row r="258" spans="1:35" ht="12.7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</row>
    <row r="259" spans="1:35" ht="12.7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</row>
    <row r="260" spans="1:35" ht="12.7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</row>
    <row r="261" spans="1:35" ht="12.7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</row>
    <row r="262" spans="1:35" ht="12.7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</row>
    <row r="263" spans="1:35" ht="12.7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</row>
    <row r="264" spans="1:35" ht="12.7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</row>
    <row r="265" spans="1:35" ht="12.7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</row>
    <row r="266" spans="1:35" ht="12.7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</row>
    <row r="267" spans="1:35" ht="12.7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</row>
    <row r="268" spans="1:35" ht="12.7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</row>
    <row r="269" spans="1:35" ht="12.7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</row>
    <row r="270" spans="1:35" ht="12.7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</row>
    <row r="271" spans="1:35" ht="12.75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</row>
    <row r="272" spans="1:35" ht="12.75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</row>
    <row r="273" spans="1:35" ht="12.75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</row>
    <row r="274" spans="1:35" ht="12.75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</row>
    <row r="275" spans="1:35" ht="12.7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</row>
    <row r="276" spans="1:35" ht="12.75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</row>
    <row r="277" spans="1:35" ht="12.75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</row>
    <row r="278" spans="1:35" ht="12.75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</row>
    <row r="279" spans="1:35" ht="12.75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</row>
    <row r="280" spans="1:35" ht="12.75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</row>
    <row r="281" spans="1:35" ht="12.75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</row>
    <row r="282" spans="1:35" ht="12.75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</row>
    <row r="283" spans="1:35" ht="12.75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</row>
    <row r="284" spans="1:35" ht="12.75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</row>
    <row r="285" spans="1:35" ht="12.75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</row>
    <row r="286" spans="1:35" ht="12.75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</row>
    <row r="287" spans="1:35" ht="12.75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</row>
    <row r="288" spans="1:35" ht="12.75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</row>
    <row r="289" spans="1:35" ht="12.7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</row>
    <row r="290" spans="1:35" ht="12.7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</row>
    <row r="291" spans="1:35" ht="12.7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</row>
    <row r="292" spans="1:35" ht="12.7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</row>
    <row r="293" spans="1:35" ht="12.7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</row>
    <row r="294" spans="1:35" ht="12.7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</row>
    <row r="295" spans="1:35" ht="12.7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</row>
    <row r="296" spans="1:35" ht="12.75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</row>
    <row r="297" spans="1:35" ht="12.75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</row>
    <row r="298" spans="1:35" ht="12.75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</row>
    <row r="299" spans="1:35" ht="12.75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</row>
    <row r="300" spans="1:35" ht="12.75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</row>
    <row r="301" spans="1:35" ht="12.75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</row>
    <row r="302" spans="1:35" ht="12.75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</row>
    <row r="303" spans="1:35" ht="12.75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</row>
    <row r="304" spans="1:35" ht="12.75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</row>
    <row r="305" spans="1:35" ht="12.75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</row>
    <row r="306" spans="1:35" ht="12.75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</row>
    <row r="307" spans="1:35" ht="12.75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</row>
    <row r="308" spans="1:35" ht="12.75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</row>
    <row r="309" spans="1:35" ht="12.75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</row>
    <row r="310" spans="1:35" ht="12.75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</row>
    <row r="311" spans="1:35" ht="12.75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</row>
    <row r="312" spans="1:35" ht="12.75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</row>
    <row r="313" spans="1:35" ht="12.75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</row>
    <row r="314" spans="1:35" ht="12.75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</row>
    <row r="315" spans="1:35" ht="12.7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</row>
    <row r="316" spans="1:35" ht="12.75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</row>
    <row r="317" spans="1:35" ht="12.75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</row>
    <row r="318" spans="1:35" ht="12.75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</row>
    <row r="319" spans="1:35" ht="12.7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</row>
    <row r="320" spans="1:35" ht="12.75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</row>
    <row r="321" spans="1:35" ht="12.7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</row>
    <row r="322" spans="1:35" ht="12.7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</row>
    <row r="323" spans="1:35" ht="12.7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</row>
    <row r="324" spans="1:35" ht="12.75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</row>
    <row r="325" spans="1:35" ht="12.7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</row>
    <row r="326" spans="1:35" ht="12.75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</row>
    <row r="327" spans="1:35" ht="12.75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</row>
    <row r="328" spans="1:35" ht="12.75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</row>
    <row r="329" spans="1:35" ht="12.75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</row>
    <row r="330" spans="1:35" ht="12.7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</row>
    <row r="331" spans="1:35" ht="12.7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</row>
    <row r="332" spans="1:35" ht="12.75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</row>
    <row r="333" spans="1:35" ht="12.75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</row>
    <row r="334" spans="1:35" ht="12.7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</row>
    <row r="335" spans="1:35" ht="12.7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</row>
    <row r="336" spans="1:35" ht="12.7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</row>
    <row r="337" spans="1:35" ht="12.75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</row>
    <row r="338" spans="1:35" ht="12.75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</row>
    <row r="339" spans="1:35" ht="12.75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</row>
    <row r="340" spans="1:35" ht="12.75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</row>
    <row r="341" spans="1:35" ht="12.75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</row>
    <row r="342" spans="1:35" ht="12.75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</row>
    <row r="343" spans="1:35" ht="12.75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</row>
    <row r="344" spans="1:35" ht="12.75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</row>
    <row r="345" spans="1:35" ht="12.7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</row>
    <row r="346" spans="1:35" ht="12.75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</row>
    <row r="347" spans="1:35" ht="12.75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</row>
    <row r="348" spans="1:35" ht="12.7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</row>
    <row r="349" spans="1:35" ht="12.7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</row>
    <row r="350" spans="1:35" ht="12.7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</row>
    <row r="351" spans="1:35" ht="12.7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</row>
    <row r="352" spans="1:35" ht="12.7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</row>
    <row r="353" spans="1:35" ht="12.7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</row>
    <row r="354" spans="1:35" ht="12.7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</row>
    <row r="355" spans="1:35" ht="12.7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</row>
    <row r="356" spans="1:35" ht="12.7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</row>
    <row r="357" spans="1:35" ht="12.75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</row>
    <row r="358" spans="1:35" ht="12.75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</row>
    <row r="359" spans="1:35" ht="12.75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</row>
    <row r="360" spans="1:35" ht="12.7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</row>
    <row r="361" spans="1:35" ht="12.75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</row>
    <row r="362" spans="1:35" ht="12.75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</row>
    <row r="363" spans="1:35" ht="12.75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</row>
    <row r="364" spans="1:35" ht="12.75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</row>
    <row r="365" spans="1:35" ht="12.7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</row>
    <row r="366" spans="1:35" ht="12.75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</row>
    <row r="367" spans="1:35" ht="12.75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</row>
    <row r="368" spans="1:35" ht="12.7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</row>
    <row r="369" spans="1:35" ht="12.75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</row>
    <row r="370" spans="1:35" ht="12.75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</row>
    <row r="371" spans="1:35" ht="12.75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</row>
    <row r="372" spans="1:35" ht="12.75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</row>
    <row r="373" spans="1:35" ht="12.75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</row>
    <row r="374" spans="1:35" ht="12.75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</row>
    <row r="375" spans="1:35" ht="12.75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</row>
    <row r="376" spans="1:35" ht="12.75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</row>
    <row r="377" spans="1:35" ht="12.75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</row>
    <row r="378" spans="1:35" ht="12.75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</row>
    <row r="379" spans="1:35" ht="12.75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</row>
    <row r="380" spans="1:35" ht="12.75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</row>
    <row r="381" spans="1:35" ht="12.75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</row>
    <row r="382" spans="1:35" ht="12.75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</row>
    <row r="383" spans="1:35" ht="12.75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</row>
    <row r="384" spans="1:35" ht="12.75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</row>
    <row r="385" spans="1:35" ht="12.75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</row>
    <row r="386" spans="1:35" ht="12.75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</row>
    <row r="387" spans="1:35" ht="12.75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</row>
    <row r="388" spans="1:35" ht="12.75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</row>
    <row r="389" spans="1:35" ht="12.75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</row>
    <row r="390" ht="12.75">
      <c r="A390" s="19"/>
    </row>
  </sheetData>
  <sheetProtection password="CCD1" sheet="1" formatCells="0" formatColumns="0" formatRows="0" insertColumns="0" insertRows="0" insertHyperlinks="0" deleteColumns="0" deleteRows="0" selectLockedCells="1" sort="0" autoFilter="0" pivotTables="0"/>
  <mergeCells count="8">
    <mergeCell ref="B30:H30"/>
    <mergeCell ref="B35:H35"/>
    <mergeCell ref="B1:H2"/>
    <mergeCell ref="C3:G3"/>
    <mergeCell ref="C5:G5"/>
    <mergeCell ref="C6:G6"/>
    <mergeCell ref="C7:G7"/>
    <mergeCell ref="F9:G9"/>
  </mergeCells>
  <conditionalFormatting sqref="C14:G14">
    <cfRule type="expression" priority="16" dxfId="0" stopIfTrue="1">
      <formula>"верно"</formula>
    </cfRule>
  </conditionalFormatting>
  <conditionalFormatting sqref="C14">
    <cfRule type="expression" priority="5" dxfId="2" stopIfTrue="1">
      <formula>$C$14:$G$14=0</formula>
    </cfRule>
    <cfRule type="expression" priority="10" dxfId="1" stopIfTrue="1">
      <formula>$C$14="неверно"</formula>
    </cfRule>
    <cfRule type="expression" priority="15" dxfId="0" stopIfTrue="1">
      <formula>$C$14="верно"</formula>
    </cfRule>
  </conditionalFormatting>
  <conditionalFormatting sqref="D14">
    <cfRule type="expression" priority="4" dxfId="2" stopIfTrue="1">
      <formula>$D$14=0</formula>
    </cfRule>
    <cfRule type="expression" priority="9" dxfId="1" stopIfTrue="1">
      <formula>$D$14="неверно"</formula>
    </cfRule>
    <cfRule type="expression" priority="14" dxfId="0" stopIfTrue="1">
      <formula>$D$14="верно"</formula>
    </cfRule>
  </conditionalFormatting>
  <conditionalFormatting sqref="E14">
    <cfRule type="expression" priority="3" dxfId="2" stopIfTrue="1">
      <formula>$E$14=0</formula>
    </cfRule>
    <cfRule type="expression" priority="8" dxfId="1" stopIfTrue="1">
      <formula>$E$14="неверно"</formula>
    </cfRule>
    <cfRule type="expression" priority="13" dxfId="0" stopIfTrue="1">
      <formula>$E$14="верно"</formula>
    </cfRule>
  </conditionalFormatting>
  <conditionalFormatting sqref="F14">
    <cfRule type="expression" priority="2" dxfId="2" stopIfTrue="1">
      <formula>$F$14=0</formula>
    </cfRule>
    <cfRule type="expression" priority="7" dxfId="1" stopIfTrue="1">
      <formula>$F$14="неверно"</formula>
    </cfRule>
    <cfRule type="expression" priority="12" dxfId="0" stopIfTrue="1">
      <formula>$F$14="верно"</formula>
    </cfRule>
  </conditionalFormatting>
  <conditionalFormatting sqref="G14">
    <cfRule type="expression" priority="1" dxfId="2" stopIfTrue="1">
      <formula>$G$14=0</formula>
    </cfRule>
    <cfRule type="expression" priority="6" dxfId="1" stopIfTrue="1">
      <formula>$G$14="неверно"</formula>
    </cfRule>
    <cfRule type="expression" priority="11" dxfId="0" stopIfTrue="1">
      <formula>$G$14="верно"</formula>
    </cfRule>
  </conditionalFormatting>
  <dataValidations count="3">
    <dataValidation allowBlank="1" showInputMessage="1" showErrorMessage="1" errorTitle="Ошибка!" error="Некорректный ввод данных. Введите число" sqref="C22:H22 C19:H20 C24:H24 C17:H17"/>
    <dataValidation type="decimal" allowBlank="1" showInputMessage="1" showErrorMessage="1" errorTitle="Ошибка!" error="Некорректный ввод данных. Введите число" sqref="C25:G29 C23:G23 C36:G39 C18:G21 C31:G34 E15:G16 D15 C16:D16">
      <formula1>0</formula1>
      <formula2>100000</formula2>
    </dataValidation>
    <dataValidation type="decimal" allowBlank="1" showInputMessage="1" showErrorMessage="1" errorTitle="Ошибка!" error="Некорректный ввод данных. Введите число" sqref="C12:H14">
      <formula1>0</formula1>
      <formula2>5000</formula2>
    </dataValidation>
  </dataValidations>
  <printOptions/>
  <pageMargins left="0.4330708661417323" right="0.35433070866141736" top="0.5905511811023623" bottom="0.6299212598425197" header="0.2755905511811024" footer="0.5118110236220472"/>
  <pageSetup fitToHeight="1" fitToWidth="1" horizontalDpi="600" verticalDpi="600" orientation="portrait" paperSize="9" scale="57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B1:F2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112" t="s">
        <v>264</v>
      </c>
      <c r="C1" s="112"/>
      <c r="D1" s="119"/>
      <c r="E1" s="119"/>
      <c r="F1" s="119"/>
    </row>
    <row r="2" spans="2:6" ht="12.75">
      <c r="B2" s="112" t="s">
        <v>265</v>
      </c>
      <c r="C2" s="112"/>
      <c r="D2" s="119"/>
      <c r="E2" s="119"/>
      <c r="F2" s="119"/>
    </row>
    <row r="3" spans="2:6" ht="12.75">
      <c r="B3" s="113"/>
      <c r="C3" s="113"/>
      <c r="D3" s="120"/>
      <c r="E3" s="120"/>
      <c r="F3" s="120"/>
    </row>
    <row r="4" spans="2:6" ht="51">
      <c r="B4" s="113" t="s">
        <v>266</v>
      </c>
      <c r="C4" s="113"/>
      <c r="D4" s="120"/>
      <c r="E4" s="120"/>
      <c r="F4" s="120"/>
    </row>
    <row r="5" spans="2:6" ht="12.75">
      <c r="B5" s="113"/>
      <c r="C5" s="113"/>
      <c r="D5" s="120"/>
      <c r="E5" s="120"/>
      <c r="F5" s="120"/>
    </row>
    <row r="6" spans="2:6" ht="25.5">
      <c r="B6" s="112" t="s">
        <v>267</v>
      </c>
      <c r="C6" s="112"/>
      <c r="D6" s="119"/>
      <c r="E6" s="119" t="s">
        <v>268</v>
      </c>
      <c r="F6" s="119" t="s">
        <v>269</v>
      </c>
    </row>
    <row r="7" spans="2:6" ht="13.5" thickBot="1">
      <c r="B7" s="113"/>
      <c r="C7" s="113"/>
      <c r="D7" s="120"/>
      <c r="E7" s="120"/>
      <c r="F7" s="120"/>
    </row>
    <row r="8" spans="2:6" ht="51">
      <c r="B8" s="114" t="s">
        <v>270</v>
      </c>
      <c r="C8" s="115"/>
      <c r="D8" s="121"/>
      <c r="E8" s="121">
        <v>5</v>
      </c>
      <c r="F8" s="122"/>
    </row>
    <row r="9" spans="2:6" ht="25.5">
      <c r="B9" s="116"/>
      <c r="C9" s="113"/>
      <c r="D9" s="120"/>
      <c r="E9" s="123" t="s">
        <v>271</v>
      </c>
      <c r="F9" s="124" t="s">
        <v>272</v>
      </c>
    </row>
    <row r="10" spans="2:6" ht="25.5">
      <c r="B10" s="116"/>
      <c r="C10" s="113"/>
      <c r="D10" s="120"/>
      <c r="E10" s="123" t="s">
        <v>273</v>
      </c>
      <c r="F10" s="124" t="s">
        <v>272</v>
      </c>
    </row>
    <row r="11" spans="2:6" ht="25.5">
      <c r="B11" s="116"/>
      <c r="C11" s="113"/>
      <c r="D11" s="120"/>
      <c r="E11" s="123" t="s">
        <v>274</v>
      </c>
      <c r="F11" s="124"/>
    </row>
    <row r="12" spans="2:6" ht="13.5" thickBot="1">
      <c r="B12" s="117"/>
      <c r="C12" s="118"/>
      <c r="D12" s="125"/>
      <c r="E12" s="126" t="s">
        <v>275</v>
      </c>
      <c r="F12" s="127" t="s">
        <v>272</v>
      </c>
    </row>
    <row r="13" spans="2:6" ht="13.5" thickBot="1">
      <c r="B13" s="113"/>
      <c r="C13" s="113"/>
      <c r="D13" s="120"/>
      <c r="E13" s="120"/>
      <c r="F13" s="120"/>
    </row>
    <row r="14" spans="2:6" ht="38.25">
      <c r="B14" s="114" t="s">
        <v>276</v>
      </c>
      <c r="C14" s="115"/>
      <c r="D14" s="121"/>
      <c r="E14" s="121">
        <v>26</v>
      </c>
      <c r="F14" s="122"/>
    </row>
    <row r="15" spans="2:6" ht="25.5">
      <c r="B15" s="116"/>
      <c r="C15" s="113"/>
      <c r="D15" s="120"/>
      <c r="E15" s="123" t="s">
        <v>277</v>
      </c>
      <c r="F15" s="124" t="s">
        <v>272</v>
      </c>
    </row>
    <row r="16" spans="2:6" ht="25.5">
      <c r="B16" s="116"/>
      <c r="C16" s="113"/>
      <c r="D16" s="120"/>
      <c r="E16" s="123" t="s">
        <v>278</v>
      </c>
      <c r="F16" s="124"/>
    </row>
    <row r="17" spans="2:6" ht="25.5">
      <c r="B17" s="116"/>
      <c r="C17" s="113"/>
      <c r="D17" s="120"/>
      <c r="E17" s="123" t="s">
        <v>279</v>
      </c>
      <c r="F17" s="124" t="s">
        <v>272</v>
      </c>
    </row>
    <row r="18" spans="2:6" ht="25.5">
      <c r="B18" s="116"/>
      <c r="C18" s="113"/>
      <c r="D18" s="120"/>
      <c r="E18" s="123" t="s">
        <v>280</v>
      </c>
      <c r="F18" s="124"/>
    </row>
    <row r="19" spans="2:6" ht="25.5">
      <c r="B19" s="116"/>
      <c r="C19" s="113"/>
      <c r="D19" s="120"/>
      <c r="E19" s="123" t="s">
        <v>281</v>
      </c>
      <c r="F19" s="124"/>
    </row>
    <row r="20" spans="2:6" ht="12.75">
      <c r="B20" s="116"/>
      <c r="C20" s="113"/>
      <c r="D20" s="120"/>
      <c r="E20" s="123" t="s">
        <v>282</v>
      </c>
      <c r="F20" s="124"/>
    </row>
    <row r="21" spans="2:6" ht="25.5">
      <c r="B21" s="116"/>
      <c r="C21" s="113"/>
      <c r="D21" s="120"/>
      <c r="E21" s="123" t="s">
        <v>283</v>
      </c>
      <c r="F21" s="124"/>
    </row>
    <row r="22" spans="2:6" ht="25.5">
      <c r="B22" s="116"/>
      <c r="C22" s="113"/>
      <c r="D22" s="120"/>
      <c r="E22" s="123" t="s">
        <v>284</v>
      </c>
      <c r="F22" s="124"/>
    </row>
    <row r="23" spans="2:6" ht="12.75">
      <c r="B23" s="116"/>
      <c r="C23" s="113"/>
      <c r="D23" s="120"/>
      <c r="E23" s="123" t="s">
        <v>285</v>
      </c>
      <c r="F23" s="124" t="s">
        <v>272</v>
      </c>
    </row>
    <row r="24" spans="2:6" ht="12.75">
      <c r="B24" s="116"/>
      <c r="C24" s="113"/>
      <c r="D24" s="120"/>
      <c r="E24" s="123" t="s">
        <v>286</v>
      </c>
      <c r="F24" s="124"/>
    </row>
    <row r="25" spans="2:6" ht="13.5" thickBot="1">
      <c r="B25" s="117"/>
      <c r="C25" s="118"/>
      <c r="D25" s="125"/>
      <c r="E25" s="126" t="s">
        <v>287</v>
      </c>
      <c r="F25" s="127"/>
    </row>
    <row r="26" spans="2:6" ht="12.75">
      <c r="B26" s="113"/>
      <c r="C26" s="113"/>
      <c r="D26" s="120"/>
      <c r="E26" s="120"/>
      <c r="F26" s="120"/>
    </row>
  </sheetData>
  <sheetProtection/>
  <hyperlinks>
    <hyperlink ref="E9" location="'Раздел 2'!C112:O112" display="'Раздел 2'!C112:O112"/>
    <hyperlink ref="E10" location="'Раздел 4'!F7:F111" display="'Раздел 4'!F7:F111"/>
    <hyperlink ref="E11" location="'Раздел 4'!C112:O112" display="'Раздел 4'!C112:O112"/>
    <hyperlink ref="E12" location="'Раздел 5'!F7:I12" display="'Раздел 5'!F7:I12"/>
    <hyperlink ref="E15" location="'Раздел 3'!C7:C114" display="'Раздел 3'!C7:C114"/>
    <hyperlink ref="E16" location="'Раздел 3'!D7:K111" display="'Раздел 3'!D7:K111"/>
    <hyperlink ref="E17" location="'Раздел 4'!G7:I111" display="'Раздел 4'!G7:I111"/>
    <hyperlink ref="E18" location="'Раздел 4'!D7:E111" display="'Раздел 4'!D7:E111"/>
    <hyperlink ref="E19" location="'Раздел 4'!N7:O111" display="'Раздел 4'!N7:O111"/>
    <hyperlink ref="E20" location="'Раздел 4'!C7:C10" display="'Раздел 4'!C7:C10"/>
    <hyperlink ref="E21" location="'Раздел 4'!C11:C106" display="'Раздел 4'!C11:C106"/>
    <hyperlink ref="E22" location="'Раздел 4'!K7:L111" display="'Раздел 4'!K7:L111"/>
    <hyperlink ref="E23" location="'Раздел 5'!C7" display="'Раздел 5'!C7"/>
    <hyperlink ref="E24" location="'Раздел 5'!J7:K12" display="'Раздел 5'!J7:K12"/>
    <hyperlink ref="E25" location="'Раздел 5'!D7:D12" display="'Раздел 5'!D7:D12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AK159"/>
  <sheetViews>
    <sheetView zoomScaleSheetLayoutView="100" zoomScalePageLayoutView="0" workbookViewId="0" topLeftCell="A4">
      <selection activeCell="N2" sqref="N2"/>
    </sheetView>
  </sheetViews>
  <sheetFormatPr defaultColWidth="9.00390625" defaultRowHeight="12.75"/>
  <cols>
    <col min="1" max="1" width="31.00390625" style="0" customWidth="1"/>
    <col min="2" max="4" width="8.625" style="0" customWidth="1"/>
    <col min="5" max="8" width="10.375" style="0" customWidth="1"/>
    <col min="9" max="12" width="8.25390625" style="0" customWidth="1"/>
    <col min="13" max="13" width="13.875" style="0" customWidth="1"/>
    <col min="14" max="14" width="15.00390625" style="0" customWidth="1"/>
    <col min="15" max="28" width="5.75390625" style="0" customWidth="1"/>
    <col min="29" max="29" width="5.875" style="0" customWidth="1"/>
    <col min="30" max="33" width="5.75390625" style="0" customWidth="1"/>
  </cols>
  <sheetData>
    <row r="1" spans="1:14" ht="30.75" customHeight="1" thickBot="1">
      <c r="A1" s="439" t="s">
        <v>594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1"/>
    </row>
    <row r="2" spans="1:37" ht="41.25" customHeight="1" thickBot="1">
      <c r="A2" s="424" t="s">
        <v>506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6"/>
      <c r="N2" s="261"/>
      <c r="O2" s="132"/>
      <c r="P2" s="132"/>
      <c r="Q2" s="20"/>
      <c r="R2" s="20"/>
      <c r="S2" s="20"/>
      <c r="T2" s="21"/>
      <c r="U2" s="21"/>
      <c r="V2" s="21"/>
      <c r="W2" s="21"/>
      <c r="X2" s="21"/>
      <c r="Y2" s="21"/>
      <c r="Z2" s="21"/>
      <c r="AA2" s="21"/>
      <c r="AB2" s="21"/>
      <c r="AC2" s="21"/>
      <c r="AD2" s="22"/>
      <c r="AE2" s="22"/>
      <c r="AF2" s="19"/>
      <c r="AG2" s="19"/>
      <c r="AH2" s="19"/>
      <c r="AI2" s="19"/>
      <c r="AJ2" s="19"/>
      <c r="AK2" s="19"/>
    </row>
    <row r="3" spans="1:37" ht="18.75" customHeight="1">
      <c r="A3" s="442"/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4"/>
      <c r="O3" s="262" t="e">
        <f>MATCH(N2,Лист1!A1:A90,0)</f>
        <v>#N/A</v>
      </c>
      <c r="P3" s="185">
        <v>3</v>
      </c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19"/>
      <c r="AG3" s="19"/>
      <c r="AH3" s="19"/>
      <c r="AI3" s="19"/>
      <c r="AJ3" s="19"/>
      <c r="AK3" s="19"/>
    </row>
    <row r="4" spans="1:37" ht="13.5" thickBot="1">
      <c r="A4" s="445"/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7"/>
      <c r="O4" s="185" t="s">
        <v>504</v>
      </c>
      <c r="P4" s="185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19"/>
      <c r="AG4" s="19"/>
      <c r="AH4" s="19"/>
      <c r="AI4" s="19"/>
      <c r="AJ4" s="19"/>
      <c r="AK4" s="19"/>
    </row>
    <row r="5" spans="1:37" ht="31.5" customHeight="1">
      <c r="A5" s="427" t="s">
        <v>243</v>
      </c>
      <c r="B5" s="437" t="s">
        <v>192</v>
      </c>
      <c r="C5" s="456" t="s">
        <v>199</v>
      </c>
      <c r="D5" s="457"/>
      <c r="E5" s="429" t="s">
        <v>245</v>
      </c>
      <c r="F5" s="430"/>
      <c r="G5" s="431"/>
      <c r="H5" s="431"/>
      <c r="I5" s="431"/>
      <c r="J5" s="431"/>
      <c r="K5" s="431"/>
      <c r="L5" s="431"/>
      <c r="M5" s="431"/>
      <c r="N5" s="43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19"/>
      <c r="AG5" s="19"/>
      <c r="AH5" s="19"/>
      <c r="AI5" s="19"/>
      <c r="AJ5" s="19"/>
      <c r="AK5" s="19"/>
    </row>
    <row r="6" spans="1:37" ht="84.75" customHeight="1">
      <c r="A6" s="428"/>
      <c r="B6" s="438"/>
      <c r="C6" s="458"/>
      <c r="D6" s="459"/>
      <c r="E6" s="433" t="s">
        <v>186</v>
      </c>
      <c r="F6" s="434"/>
      <c r="G6" s="433" t="s">
        <v>187</v>
      </c>
      <c r="H6" s="434"/>
      <c r="I6" s="433" t="s">
        <v>183</v>
      </c>
      <c r="J6" s="434"/>
      <c r="K6" s="433" t="s">
        <v>205</v>
      </c>
      <c r="L6" s="434"/>
      <c r="M6" s="452" t="s">
        <v>295</v>
      </c>
      <c r="N6" s="453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19"/>
      <c r="AG6" s="19"/>
      <c r="AH6" s="19"/>
      <c r="AI6" s="19"/>
      <c r="AJ6" s="19"/>
      <c r="AK6" s="19"/>
    </row>
    <row r="7" spans="1:37" ht="12.75">
      <c r="A7" s="203">
        <v>1</v>
      </c>
      <c r="B7" s="204">
        <v>2</v>
      </c>
      <c r="C7" s="454">
        <v>3</v>
      </c>
      <c r="D7" s="455"/>
      <c r="E7" s="435">
        <v>4</v>
      </c>
      <c r="F7" s="436"/>
      <c r="G7" s="435">
        <v>5</v>
      </c>
      <c r="H7" s="436"/>
      <c r="I7" s="435">
        <v>6</v>
      </c>
      <c r="J7" s="436"/>
      <c r="K7" s="435">
        <v>7</v>
      </c>
      <c r="L7" s="436"/>
      <c r="M7" s="454">
        <v>8</v>
      </c>
      <c r="N7" s="455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19"/>
      <c r="AG7" s="19"/>
      <c r="AH7" s="19"/>
      <c r="AI7" s="19"/>
      <c r="AJ7" s="19"/>
      <c r="AK7" s="19"/>
    </row>
    <row r="8" spans="1:37" ht="18.75" customHeight="1">
      <c r="A8" s="448" t="s">
        <v>199</v>
      </c>
      <c r="B8" s="450" t="s">
        <v>3</v>
      </c>
      <c r="C8" s="191" t="s">
        <v>296</v>
      </c>
      <c r="D8" s="192" t="s">
        <v>297</v>
      </c>
      <c r="E8" s="193" t="s">
        <v>296</v>
      </c>
      <c r="F8" s="193" t="s">
        <v>297</v>
      </c>
      <c r="G8" s="193" t="s">
        <v>296</v>
      </c>
      <c r="H8" s="193" t="s">
        <v>297</v>
      </c>
      <c r="I8" s="193" t="s">
        <v>296</v>
      </c>
      <c r="J8" s="193" t="s">
        <v>297</v>
      </c>
      <c r="K8" s="193" t="s">
        <v>296</v>
      </c>
      <c r="L8" s="193" t="s">
        <v>297</v>
      </c>
      <c r="M8" s="192" t="s">
        <v>296</v>
      </c>
      <c r="N8" s="192" t="s">
        <v>297</v>
      </c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19"/>
      <c r="AG8" s="19"/>
      <c r="AH8" s="19"/>
      <c r="AI8" s="19"/>
      <c r="AJ8" s="19"/>
      <c r="AK8" s="19"/>
    </row>
    <row r="9" spans="1:37" ht="21.75" customHeight="1">
      <c r="A9" s="449"/>
      <c r="B9" s="451"/>
      <c r="C9" s="186" t="e">
        <f>E9+G9+I9+K9+M9</f>
        <v>#N/A</v>
      </c>
      <c r="D9" s="186">
        <f>F9+H9+J9+L9+N9</f>
        <v>1</v>
      </c>
      <c r="E9" s="186" t="e">
        <f ca="1">INDIRECT((ADDRESS(O3,P3,,,O4)))</f>
        <v>#N/A</v>
      </c>
      <c r="F9" s="188">
        <v>1</v>
      </c>
      <c r="G9" s="186" t="e">
        <f ca="1">INDIRECT((ADDRESS(O3,P3+3,,,O4)))</f>
        <v>#N/A</v>
      </c>
      <c r="H9" s="188"/>
      <c r="I9" s="186" t="e">
        <f ca="1">INDIRECT((ADDRESS(O3,P3+6,,,O4)))</f>
        <v>#N/A</v>
      </c>
      <c r="J9" s="188"/>
      <c r="K9" s="186" t="e">
        <f ca="1">INDIRECT((ADDRESS(O3,P3+9,,,O4)))</f>
        <v>#N/A</v>
      </c>
      <c r="L9" s="188"/>
      <c r="M9" s="186" t="e">
        <f ca="1">INDIRECT((ADDRESS(O3,P3+12,,,O4)))</f>
        <v>#N/A</v>
      </c>
      <c r="N9" s="188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19"/>
      <c r="AG9" s="19"/>
      <c r="AH9" s="19"/>
      <c r="AI9" s="19"/>
      <c r="AJ9" s="19"/>
      <c r="AK9" s="19"/>
    </row>
    <row r="10" spans="1:37" ht="21" customHeight="1">
      <c r="A10" s="104" t="s">
        <v>250</v>
      </c>
      <c r="B10" s="88" t="s">
        <v>26</v>
      </c>
      <c r="C10" s="189" t="e">
        <f>E10+G10+I10+K10+M10</f>
        <v>#N/A</v>
      </c>
      <c r="D10" s="186">
        <f aca="true" t="shared" si="0" ref="C10:D12">F10+H10+J10+L10+N10</f>
        <v>1</v>
      </c>
      <c r="E10" s="189" t="e">
        <f ca="1">INDIRECT((ADDRESS(O3,P3+1,,,O4)))</f>
        <v>#N/A</v>
      </c>
      <c r="F10" s="190">
        <v>1</v>
      </c>
      <c r="G10" s="189" t="e">
        <f ca="1">INDIRECT((ADDRESS(O3,P3+4,,,O4)))</f>
        <v>#N/A</v>
      </c>
      <c r="H10" s="190"/>
      <c r="I10" s="189" t="e">
        <f ca="1">INDIRECT((ADDRESS(O3,P3+7,,,O4)))</f>
        <v>#N/A</v>
      </c>
      <c r="J10" s="188"/>
      <c r="K10" s="186" t="e">
        <f ca="1">INDIRECT((ADDRESS(O3,P3+10,,,O4)))</f>
        <v>#N/A</v>
      </c>
      <c r="L10" s="188"/>
      <c r="M10" s="186" t="e">
        <f ca="1">INDIRECT((ADDRESS(O3,P3+13,,,O4)))</f>
        <v>#N/A</v>
      </c>
      <c r="N10" s="188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19"/>
      <c r="AG10" s="19"/>
      <c r="AH10" s="19"/>
      <c r="AI10" s="19"/>
      <c r="AJ10" s="19"/>
      <c r="AK10" s="19"/>
    </row>
    <row r="11" spans="1:37" ht="45.75" customHeight="1">
      <c r="A11" s="45" t="s">
        <v>288</v>
      </c>
      <c r="B11" s="88" t="s">
        <v>27</v>
      </c>
      <c r="C11" s="186" t="e">
        <f>E11+G11+I11+K11+M11</f>
        <v>#N/A</v>
      </c>
      <c r="D11" s="186">
        <f t="shared" si="0"/>
        <v>0</v>
      </c>
      <c r="E11" s="186" t="e">
        <f ca="1">INDIRECT((ADDRESS(O3,P3+3,,,O4)))</f>
        <v>#N/A</v>
      </c>
      <c r="F11" s="188"/>
      <c r="G11" s="186" t="e">
        <f ca="1">INDIRECT((ADDRESS(O3,P3+5,,,O4)))</f>
        <v>#N/A</v>
      </c>
      <c r="H11" s="188"/>
      <c r="I11" s="186" t="e">
        <f ca="1">INDIRECT((ADDRESS(O3,P3+8,,,O4)))</f>
        <v>#N/A</v>
      </c>
      <c r="J11" s="188"/>
      <c r="K11" s="186" t="e">
        <f ca="1">INDIRECT((ADDRESS(O3,P3+11,,,O4)))</f>
        <v>#N/A</v>
      </c>
      <c r="L11" s="188"/>
      <c r="M11" s="186" t="e">
        <f ca="1">INDIRECT((ADDRESS(O3,P3+14,,,O4)))</f>
        <v>#N/A</v>
      </c>
      <c r="N11" s="188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19"/>
      <c r="AG11" s="19"/>
      <c r="AH11" s="19"/>
      <c r="AI11" s="19"/>
      <c r="AJ11" s="19"/>
      <c r="AK11" s="19"/>
    </row>
    <row r="12" spans="1:37" ht="51">
      <c r="A12" s="45" t="s">
        <v>294</v>
      </c>
      <c r="B12" s="88" t="s">
        <v>28</v>
      </c>
      <c r="C12" s="186">
        <f t="shared" si="0"/>
        <v>0</v>
      </c>
      <c r="D12" s="186">
        <f t="shared" si="0"/>
        <v>0</v>
      </c>
      <c r="E12" s="187"/>
      <c r="F12" s="188"/>
      <c r="G12" s="187"/>
      <c r="H12" s="188"/>
      <c r="I12" s="187"/>
      <c r="J12" s="188"/>
      <c r="K12" s="187"/>
      <c r="L12" s="188"/>
      <c r="M12" s="187"/>
      <c r="N12" s="188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19"/>
      <c r="AG12" s="19"/>
      <c r="AH12" s="19"/>
      <c r="AI12" s="19"/>
      <c r="AJ12" s="19"/>
      <c r="AK12" s="19"/>
    </row>
    <row r="13" spans="1:37" ht="12.7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19"/>
      <c r="AG13" s="19"/>
      <c r="AH13" s="19"/>
      <c r="AI13" s="19"/>
      <c r="AJ13" s="19"/>
      <c r="AK13" s="19"/>
    </row>
    <row r="14" spans="1:37" ht="12.7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19"/>
      <c r="AG14" s="19"/>
      <c r="AH14" s="19"/>
      <c r="AI14" s="19"/>
      <c r="AJ14" s="19"/>
      <c r="AK14" s="19"/>
    </row>
    <row r="15" spans="1:37" ht="12.7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19"/>
      <c r="AG15" s="19"/>
      <c r="AH15" s="19"/>
      <c r="AI15" s="19"/>
      <c r="AJ15" s="19"/>
      <c r="AK15" s="19"/>
    </row>
    <row r="16" spans="1:37" ht="12.7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19"/>
      <c r="AG16" s="19"/>
      <c r="AH16" s="19"/>
      <c r="AI16" s="19"/>
      <c r="AJ16" s="19"/>
      <c r="AK16" s="19"/>
    </row>
    <row r="17" spans="1:37" ht="12.7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19"/>
      <c r="AG17" s="19"/>
      <c r="AH17" s="19"/>
      <c r="AI17" s="19"/>
      <c r="AJ17" s="19"/>
      <c r="AK17" s="19"/>
    </row>
    <row r="18" spans="1:37" ht="12.7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19"/>
      <c r="AG18" s="19"/>
      <c r="AH18" s="19"/>
      <c r="AI18" s="19"/>
      <c r="AJ18" s="19"/>
      <c r="AK18" s="19"/>
    </row>
    <row r="19" spans="1:37" ht="12.7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19"/>
      <c r="AG19" s="19"/>
      <c r="AH19" s="19"/>
      <c r="AI19" s="19"/>
      <c r="AJ19" s="19"/>
      <c r="AK19" s="19"/>
    </row>
    <row r="20" spans="1:37" ht="12.7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19"/>
      <c r="AG20" s="19"/>
      <c r="AH20" s="19"/>
      <c r="AI20" s="19"/>
      <c r="AJ20" s="19"/>
      <c r="AK20" s="19"/>
    </row>
    <row r="21" spans="1:37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19"/>
      <c r="AG21" s="19"/>
      <c r="AH21" s="19"/>
      <c r="AI21" s="19"/>
      <c r="AJ21" s="19"/>
      <c r="AK21" s="19"/>
    </row>
    <row r="22" spans="1:37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19"/>
      <c r="AG22" s="19"/>
      <c r="AH22" s="19"/>
      <c r="AI22" s="19"/>
      <c r="AJ22" s="19"/>
      <c r="AK22" s="19"/>
    </row>
    <row r="23" spans="1:37" ht="12.7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19"/>
      <c r="AG23" s="19"/>
      <c r="AH23" s="19"/>
      <c r="AI23" s="19"/>
      <c r="AJ23" s="19"/>
      <c r="AK23" s="19"/>
    </row>
    <row r="24" spans="1:37" ht="12.7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19"/>
      <c r="AG24" s="19"/>
      <c r="AH24" s="19"/>
      <c r="AI24" s="19"/>
      <c r="AJ24" s="19"/>
      <c r="AK24" s="19"/>
    </row>
    <row r="25" spans="1:37" ht="12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19"/>
      <c r="AG25" s="19"/>
      <c r="AH25" s="19"/>
      <c r="AI25" s="19"/>
      <c r="AJ25" s="19"/>
      <c r="AK25" s="19"/>
    </row>
    <row r="26" spans="1:37" ht="12.7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19"/>
      <c r="AG26" s="19"/>
      <c r="AH26" s="19"/>
      <c r="AI26" s="19"/>
      <c r="AJ26" s="19"/>
      <c r="AK26" s="19"/>
    </row>
    <row r="27" spans="1:37" ht="12.7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19"/>
      <c r="AG27" s="19"/>
      <c r="AH27" s="19"/>
      <c r="AI27" s="19"/>
      <c r="AJ27" s="19"/>
      <c r="AK27" s="19"/>
    </row>
    <row r="28" spans="1:37" ht="12.7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19"/>
      <c r="AG28" s="19"/>
      <c r="AH28" s="19"/>
      <c r="AI28" s="19"/>
      <c r="AJ28" s="19"/>
      <c r="AK28" s="19"/>
    </row>
    <row r="29" spans="1:37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19"/>
      <c r="AG29" s="19"/>
      <c r="AH29" s="19"/>
      <c r="AI29" s="19"/>
      <c r="AJ29" s="19"/>
      <c r="AK29" s="19"/>
    </row>
    <row r="30" spans="1:37" ht="12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19"/>
      <c r="AG30" s="19"/>
      <c r="AH30" s="19"/>
      <c r="AI30" s="19"/>
      <c r="AJ30" s="19"/>
      <c r="AK30" s="19"/>
    </row>
    <row r="31" spans="1:37" ht="12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19"/>
      <c r="AG31" s="19"/>
      <c r="AH31" s="19"/>
      <c r="AI31" s="19"/>
      <c r="AJ31" s="19"/>
      <c r="AK31" s="19"/>
    </row>
    <row r="32" spans="1:37" ht="12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19"/>
      <c r="AG32" s="19"/>
      <c r="AH32" s="19"/>
      <c r="AI32" s="19"/>
      <c r="AJ32" s="19"/>
      <c r="AK32" s="19"/>
    </row>
    <row r="33" spans="1:37" ht="12.7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19"/>
      <c r="AG33" s="19"/>
      <c r="AH33" s="19"/>
      <c r="AI33" s="19"/>
      <c r="AJ33" s="19"/>
      <c r="AK33" s="19"/>
    </row>
    <row r="34" spans="1:37" ht="12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19"/>
      <c r="AG34" s="19"/>
      <c r="AH34" s="19"/>
      <c r="AI34" s="19"/>
      <c r="AJ34" s="19"/>
      <c r="AK34" s="19"/>
    </row>
    <row r="35" spans="1:37" ht="12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19"/>
      <c r="AG35" s="19"/>
      <c r="AH35" s="19"/>
      <c r="AI35" s="19"/>
      <c r="AJ35" s="19"/>
      <c r="AK35" s="19"/>
    </row>
    <row r="36" spans="1:37" ht="12.7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19"/>
      <c r="AG36" s="19"/>
      <c r="AH36" s="19"/>
      <c r="AI36" s="19"/>
      <c r="AJ36" s="19"/>
      <c r="AK36" s="19"/>
    </row>
    <row r="37" spans="1:37" ht="12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19"/>
      <c r="AG37" s="19"/>
      <c r="AH37" s="19"/>
      <c r="AI37" s="19"/>
      <c r="AJ37" s="19"/>
      <c r="AK37" s="19"/>
    </row>
    <row r="38" spans="1:37" ht="12.7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19"/>
      <c r="AG38" s="19"/>
      <c r="AH38" s="19"/>
      <c r="AI38" s="19"/>
      <c r="AJ38" s="19"/>
      <c r="AK38" s="19"/>
    </row>
    <row r="39" spans="1:37" ht="12.7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19"/>
      <c r="AG39" s="19"/>
      <c r="AH39" s="19"/>
      <c r="AI39" s="19"/>
      <c r="AJ39" s="19"/>
      <c r="AK39" s="19"/>
    </row>
    <row r="40" spans="1:37" ht="12.7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19"/>
      <c r="AG40" s="19"/>
      <c r="AH40" s="19"/>
      <c r="AI40" s="19"/>
      <c r="AJ40" s="19"/>
      <c r="AK40" s="19"/>
    </row>
    <row r="41" spans="1:37" ht="12.7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19"/>
      <c r="AG41" s="19"/>
      <c r="AH41" s="19"/>
      <c r="AI41" s="19"/>
      <c r="AJ41" s="19"/>
      <c r="AK41" s="19"/>
    </row>
    <row r="42" spans="1:37" ht="12.7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19"/>
      <c r="AG42" s="19"/>
      <c r="AH42" s="19"/>
      <c r="AI42" s="19"/>
      <c r="AJ42" s="19"/>
      <c r="AK42" s="19"/>
    </row>
    <row r="43" spans="1:37" ht="12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19"/>
      <c r="AG43" s="19"/>
      <c r="AH43" s="19"/>
      <c r="AI43" s="19"/>
      <c r="AJ43" s="19"/>
      <c r="AK43" s="19"/>
    </row>
    <row r="44" spans="1:37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19"/>
      <c r="AG44" s="19"/>
      <c r="AH44" s="19"/>
      <c r="AI44" s="19"/>
      <c r="AJ44" s="19"/>
      <c r="AK44" s="19"/>
    </row>
    <row r="45" spans="1:37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19"/>
      <c r="AG45" s="19"/>
      <c r="AH45" s="19"/>
      <c r="AI45" s="19"/>
      <c r="AJ45" s="19"/>
      <c r="AK45" s="19"/>
    </row>
    <row r="46" spans="1:37" ht="12.7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19"/>
      <c r="AG46" s="19"/>
      <c r="AH46" s="19"/>
      <c r="AI46" s="19"/>
      <c r="AJ46" s="19"/>
      <c r="AK46" s="19"/>
    </row>
    <row r="47" spans="1:37" ht="12.7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19"/>
      <c r="AG47" s="19"/>
      <c r="AH47" s="19"/>
      <c r="AI47" s="19"/>
      <c r="AJ47" s="19"/>
      <c r="AK47" s="19"/>
    </row>
    <row r="48" spans="1:37" ht="12.7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19"/>
      <c r="AG48" s="19"/>
      <c r="AH48" s="19"/>
      <c r="AI48" s="19"/>
      <c r="AJ48" s="19"/>
      <c r="AK48" s="19"/>
    </row>
    <row r="49" spans="1:37" ht="12.7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19"/>
      <c r="AG49" s="19"/>
      <c r="AH49" s="19"/>
      <c r="AI49" s="19"/>
      <c r="AJ49" s="19"/>
      <c r="AK49" s="19"/>
    </row>
    <row r="50" spans="1:37" ht="12.7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19"/>
      <c r="AG50" s="19"/>
      <c r="AH50" s="19"/>
      <c r="AI50" s="19"/>
      <c r="AJ50" s="19"/>
      <c r="AK50" s="19"/>
    </row>
    <row r="51" spans="1:37" ht="12.7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19"/>
      <c r="AG51" s="19"/>
      <c r="AH51" s="19"/>
      <c r="AI51" s="19"/>
      <c r="AJ51" s="19"/>
      <c r="AK51" s="19"/>
    </row>
    <row r="52" spans="1:37" ht="12.7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19"/>
      <c r="AG52" s="19"/>
      <c r="AH52" s="19"/>
      <c r="AI52" s="19"/>
      <c r="AJ52" s="19"/>
      <c r="AK52" s="19"/>
    </row>
    <row r="53" spans="1:37" ht="12.7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19"/>
      <c r="AG53" s="19"/>
      <c r="AH53" s="19"/>
      <c r="AI53" s="19"/>
      <c r="AJ53" s="19"/>
      <c r="AK53" s="19"/>
    </row>
    <row r="54" spans="1:37" ht="12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19"/>
      <c r="AG54" s="19"/>
      <c r="AH54" s="19"/>
      <c r="AI54" s="19"/>
      <c r="AJ54" s="19"/>
      <c r="AK54" s="19"/>
    </row>
    <row r="55" spans="1:37" ht="12.7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19"/>
      <c r="AG55" s="19"/>
      <c r="AH55" s="19"/>
      <c r="AI55" s="19"/>
      <c r="AJ55" s="19"/>
      <c r="AK55" s="19"/>
    </row>
    <row r="56" spans="1:37" ht="12.7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19"/>
      <c r="AG56" s="19"/>
      <c r="AH56" s="19"/>
      <c r="AI56" s="19"/>
      <c r="AJ56" s="19"/>
      <c r="AK56" s="19"/>
    </row>
    <row r="57" spans="1:37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19"/>
      <c r="AG57" s="19"/>
      <c r="AH57" s="19"/>
      <c r="AI57" s="19"/>
      <c r="AJ57" s="19"/>
      <c r="AK57" s="19"/>
    </row>
    <row r="58" spans="1:31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</row>
    <row r="59" spans="1:31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</row>
    <row r="60" spans="1:31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</row>
    <row r="61" spans="1:31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</row>
    <row r="62" spans="1:31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</row>
    <row r="63" spans="1:31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</row>
    <row r="64" spans="1:31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</row>
    <row r="65" spans="1:31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</row>
    <row r="66" spans="1:31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</row>
    <row r="67" spans="1:31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</row>
    <row r="68" spans="1:31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</row>
    <row r="69" spans="1:31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</row>
    <row r="70" spans="1:31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</row>
    <row r="71" spans="1:31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</row>
    <row r="72" spans="1:31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</row>
    <row r="73" spans="1:31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</row>
    <row r="74" spans="1:31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</row>
    <row r="75" spans="1:31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</row>
    <row r="76" spans="1:31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</row>
    <row r="77" spans="1:31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</row>
    <row r="78" spans="1:31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</row>
    <row r="79" spans="1:31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</row>
    <row r="80" spans="1:31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</row>
    <row r="81" spans="1:31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</row>
    <row r="82" spans="1:31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</row>
    <row r="83" spans="1:31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</row>
    <row r="84" spans="1:31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</row>
    <row r="85" spans="1:31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</row>
    <row r="86" spans="1:31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</row>
    <row r="87" spans="1:31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</row>
    <row r="88" spans="1:31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</row>
    <row r="89" spans="1:31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</row>
    <row r="90" spans="1:31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</row>
    <row r="91" spans="1:31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</row>
    <row r="92" spans="1:31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</row>
    <row r="93" spans="1:31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</row>
    <row r="94" spans="1:31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</row>
    <row r="95" spans="1:31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</row>
    <row r="96" spans="1:31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</row>
    <row r="97" spans="1:31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</row>
    <row r="98" spans="1:31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</row>
    <row r="99" spans="1:31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</row>
    <row r="100" spans="1:31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</row>
    <row r="101" spans="1:31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</row>
    <row r="102" spans="1:31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</row>
    <row r="103" spans="1:31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</row>
    <row r="104" spans="1:31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</row>
    <row r="105" spans="1:31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</row>
    <row r="106" spans="1:31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</row>
    <row r="107" spans="1:31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</row>
    <row r="108" spans="1:31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</row>
    <row r="109" spans="1:31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</row>
    <row r="110" spans="1:31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</row>
    <row r="111" spans="1:31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</row>
    <row r="112" spans="1:31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</row>
    <row r="113" spans="1:31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</row>
    <row r="114" spans="1:31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</row>
    <row r="115" spans="1:31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</row>
    <row r="116" spans="1:31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</row>
    <row r="117" spans="1:31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</row>
    <row r="118" spans="1:31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</row>
    <row r="119" spans="1:31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</row>
    <row r="120" spans="1:31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</row>
    <row r="121" spans="1:31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</row>
    <row r="122" spans="1:31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</row>
    <row r="123" spans="1:31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</row>
    <row r="124" spans="1:31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</row>
    <row r="125" spans="1:31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</row>
    <row r="126" spans="1:31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</row>
    <row r="127" spans="1:31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</row>
    <row r="128" spans="1:31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</row>
    <row r="129" spans="1:31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</row>
    <row r="130" spans="1:31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</row>
    <row r="131" spans="1:31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</row>
    <row r="132" spans="1:31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</row>
    <row r="133" spans="1:31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</row>
    <row r="134" spans="1:31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</row>
    <row r="135" spans="1:31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</row>
    <row r="136" spans="1:31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</row>
    <row r="137" spans="1:31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</row>
    <row r="138" spans="1:31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</row>
    <row r="139" spans="1:31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</row>
    <row r="140" spans="1:31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</row>
    <row r="141" spans="1:31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</row>
    <row r="142" spans="1:31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</row>
    <row r="143" spans="1:31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</row>
    <row r="144" spans="1:31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</row>
    <row r="145" spans="1:31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</row>
    <row r="146" spans="1:31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</row>
    <row r="147" spans="1:31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</row>
    <row r="148" spans="1:31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</row>
    <row r="149" spans="1:31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</row>
    <row r="150" spans="1:31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</row>
    <row r="151" spans="1:31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</row>
    <row r="152" spans="1:31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</row>
    <row r="153" spans="1:31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</row>
    <row r="154" spans="1:31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</row>
    <row r="155" spans="1:31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</row>
    <row r="156" spans="1:31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</row>
    <row r="157" spans="1:31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</row>
    <row r="158" spans="1:31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</row>
    <row r="159" spans="15:31" ht="12.75"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</row>
  </sheetData>
  <sheetProtection password="CCD1" sheet="1" formatCells="0" formatColumns="0" formatRows="0" insertColumns="0" insertRows="0" insertHyperlinks="0" deleteColumns="0" deleteRows="0" selectLockedCells="1" sort="0" autoFilter="0" pivotTables="0"/>
  <mergeCells count="20">
    <mergeCell ref="A1:N1"/>
    <mergeCell ref="A3:N4"/>
    <mergeCell ref="A8:A9"/>
    <mergeCell ref="B8:B9"/>
    <mergeCell ref="E6:F6"/>
    <mergeCell ref="E7:F7"/>
    <mergeCell ref="M6:N6"/>
    <mergeCell ref="M7:N7"/>
    <mergeCell ref="C5:D6"/>
    <mergeCell ref="C7:D7"/>
    <mergeCell ref="A2:M2"/>
    <mergeCell ref="A5:A6"/>
    <mergeCell ref="E5:N5"/>
    <mergeCell ref="G6:H6"/>
    <mergeCell ref="G7:H7"/>
    <mergeCell ref="I6:J6"/>
    <mergeCell ref="I7:J7"/>
    <mergeCell ref="K6:L6"/>
    <mergeCell ref="K7:L7"/>
    <mergeCell ref="B5:B6"/>
  </mergeCells>
  <dataValidations count="1">
    <dataValidation type="decimal" allowBlank="1" showInputMessage="1" showErrorMessage="1" errorTitle="Ошибка!" error="Некорректный ввод данных. Введите число" sqref="E9:N12">
      <formula1>0</formula1>
      <formula2>500000</formula2>
    </dataValidation>
  </dataValidations>
  <printOptions/>
  <pageMargins left="1.6535433070866143" right="0.7480314960629921" top="0.984251968503937" bottom="0.984251968503937" header="0.5118110236220472" footer="0.5118110236220472"/>
  <pageSetup fitToHeight="0" fitToWidth="1" horizontalDpi="600" verticalDpi="600" orientation="landscape" paperSize="9" scale="72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0"/>
  <sheetViews>
    <sheetView zoomScalePageLayoutView="0" workbookViewId="0" topLeftCell="A1">
      <selection activeCell="S82" sqref="S82"/>
    </sheetView>
  </sheetViews>
  <sheetFormatPr defaultColWidth="9.00390625" defaultRowHeight="12.75"/>
  <cols>
    <col min="2" max="2" width="18.25390625" style="0" customWidth="1"/>
    <col min="17" max="17" width="18.625" style="0" customWidth="1"/>
  </cols>
  <sheetData>
    <row r="1" spans="1:17" ht="12.75">
      <c r="A1" s="460" t="s">
        <v>192</v>
      </c>
      <c r="B1" s="463" t="s">
        <v>385</v>
      </c>
      <c r="C1" s="466" t="s">
        <v>386</v>
      </c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</row>
    <row r="2" spans="1:17" ht="12.75">
      <c r="A2" s="461"/>
      <c r="B2" s="464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</row>
    <row r="3" spans="1:17" ht="12.75">
      <c r="A3" s="461"/>
      <c r="B3" s="464"/>
      <c r="C3" s="467" t="s">
        <v>245</v>
      </c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9"/>
    </row>
    <row r="4" spans="1:17" ht="85.5" customHeight="1">
      <c r="A4" s="461"/>
      <c r="B4" s="464"/>
      <c r="C4" s="348" t="s">
        <v>186</v>
      </c>
      <c r="D4" s="349"/>
      <c r="E4" s="350"/>
      <c r="F4" s="348" t="s">
        <v>187</v>
      </c>
      <c r="G4" s="349"/>
      <c r="H4" s="350"/>
      <c r="I4" s="348" t="s">
        <v>183</v>
      </c>
      <c r="J4" s="349"/>
      <c r="K4" s="350"/>
      <c r="L4" s="348" t="s">
        <v>205</v>
      </c>
      <c r="M4" s="349"/>
      <c r="N4" s="350"/>
      <c r="O4" s="467" t="s">
        <v>240</v>
      </c>
      <c r="P4" s="468"/>
      <c r="Q4" s="469"/>
    </row>
    <row r="5" spans="1:17" ht="165.75">
      <c r="A5" s="462"/>
      <c r="B5" s="465"/>
      <c r="C5" s="134" t="s">
        <v>199</v>
      </c>
      <c r="D5" s="135" t="s">
        <v>383</v>
      </c>
      <c r="E5" s="135" t="s">
        <v>384</v>
      </c>
      <c r="F5" s="134" t="s">
        <v>199</v>
      </c>
      <c r="G5" s="135" t="s">
        <v>383</v>
      </c>
      <c r="H5" s="135" t="s">
        <v>384</v>
      </c>
      <c r="I5" s="134" t="s">
        <v>199</v>
      </c>
      <c r="J5" s="135" t="s">
        <v>383</v>
      </c>
      <c r="K5" s="135" t="s">
        <v>384</v>
      </c>
      <c r="L5" s="134" t="s">
        <v>199</v>
      </c>
      <c r="M5" s="135" t="s">
        <v>383</v>
      </c>
      <c r="N5" s="135" t="s">
        <v>384</v>
      </c>
      <c r="O5" s="134" t="s">
        <v>199</v>
      </c>
      <c r="P5" s="135" t="s">
        <v>383</v>
      </c>
      <c r="Q5" s="135" t="s">
        <v>384</v>
      </c>
    </row>
    <row r="6" spans="1:17" ht="12.75">
      <c r="A6" s="136">
        <v>1</v>
      </c>
      <c r="B6" s="137" t="s">
        <v>373</v>
      </c>
      <c r="C6" s="133">
        <v>7</v>
      </c>
      <c r="D6" s="133">
        <v>6</v>
      </c>
      <c r="E6" s="133">
        <v>0</v>
      </c>
      <c r="F6" s="133">
        <v>0</v>
      </c>
      <c r="G6" s="133">
        <v>0</v>
      </c>
      <c r="H6" s="133">
        <v>0</v>
      </c>
      <c r="I6" s="133">
        <v>0</v>
      </c>
      <c r="J6" s="133">
        <v>0</v>
      </c>
      <c r="K6" s="133">
        <v>0</v>
      </c>
      <c r="L6" s="133">
        <v>0</v>
      </c>
      <c r="M6" s="133">
        <v>0</v>
      </c>
      <c r="N6" s="133">
        <v>0</v>
      </c>
      <c r="O6" s="133">
        <v>0</v>
      </c>
      <c r="P6" s="133">
        <v>0</v>
      </c>
      <c r="Q6" s="133">
        <v>0</v>
      </c>
    </row>
    <row r="7" spans="1:17" ht="25.5">
      <c r="A7" s="137">
        <v>2</v>
      </c>
      <c r="B7" s="137" t="s">
        <v>298</v>
      </c>
      <c r="C7" s="133">
        <v>55</v>
      </c>
      <c r="D7" s="133">
        <v>39</v>
      </c>
      <c r="E7" s="133">
        <v>0</v>
      </c>
      <c r="F7" s="133">
        <v>0</v>
      </c>
      <c r="G7" s="133">
        <v>0</v>
      </c>
      <c r="H7" s="133">
        <v>0</v>
      </c>
      <c r="I7" s="133">
        <v>1</v>
      </c>
      <c r="J7" s="133">
        <v>0</v>
      </c>
      <c r="K7" s="133">
        <v>0</v>
      </c>
      <c r="L7" s="133">
        <v>5</v>
      </c>
      <c r="M7" s="133">
        <v>1</v>
      </c>
      <c r="N7" s="133">
        <v>0</v>
      </c>
      <c r="O7" s="133">
        <v>21</v>
      </c>
      <c r="P7" s="133">
        <v>6</v>
      </c>
      <c r="Q7" s="133">
        <v>1</v>
      </c>
    </row>
    <row r="8" spans="1:17" ht="12.75">
      <c r="A8" s="137">
        <v>3</v>
      </c>
      <c r="B8" s="137" t="s">
        <v>374</v>
      </c>
      <c r="C8" s="133">
        <v>21</v>
      </c>
      <c r="D8" s="133">
        <v>17</v>
      </c>
      <c r="E8" s="133">
        <v>0</v>
      </c>
      <c r="F8" s="133">
        <v>0</v>
      </c>
      <c r="G8" s="133">
        <v>0</v>
      </c>
      <c r="H8" s="133">
        <v>0</v>
      </c>
      <c r="I8" s="133">
        <v>0</v>
      </c>
      <c r="J8" s="133">
        <v>0</v>
      </c>
      <c r="K8" s="133">
        <v>0</v>
      </c>
      <c r="L8" s="133">
        <v>1</v>
      </c>
      <c r="M8" s="133">
        <v>0</v>
      </c>
      <c r="N8" s="133">
        <v>0</v>
      </c>
      <c r="O8" s="133">
        <v>10</v>
      </c>
      <c r="P8" s="133">
        <v>5</v>
      </c>
      <c r="Q8" s="133">
        <v>0</v>
      </c>
    </row>
    <row r="9" spans="1:17" ht="12.75">
      <c r="A9" s="137">
        <v>4</v>
      </c>
      <c r="B9" s="137" t="s">
        <v>375</v>
      </c>
      <c r="C9" s="133">
        <v>14</v>
      </c>
      <c r="D9" s="133">
        <v>9</v>
      </c>
      <c r="E9" s="133">
        <v>0</v>
      </c>
      <c r="F9" s="133">
        <v>0</v>
      </c>
      <c r="G9" s="133">
        <v>0</v>
      </c>
      <c r="H9" s="133">
        <v>0</v>
      </c>
      <c r="I9" s="133">
        <v>0</v>
      </c>
      <c r="J9" s="133">
        <v>0</v>
      </c>
      <c r="K9" s="133">
        <v>0</v>
      </c>
      <c r="L9" s="133">
        <v>0</v>
      </c>
      <c r="M9" s="133">
        <v>0</v>
      </c>
      <c r="N9" s="133">
        <v>0</v>
      </c>
      <c r="O9" s="133">
        <v>2</v>
      </c>
      <c r="P9" s="133">
        <v>1</v>
      </c>
      <c r="Q9" s="133">
        <v>0</v>
      </c>
    </row>
    <row r="10" spans="1:17" ht="12.75">
      <c r="A10" s="137">
        <v>5</v>
      </c>
      <c r="B10" s="137" t="s">
        <v>299</v>
      </c>
      <c r="C10" s="133">
        <v>108</v>
      </c>
      <c r="D10" s="133">
        <v>87</v>
      </c>
      <c r="E10" s="133">
        <v>0</v>
      </c>
      <c r="F10" s="133">
        <v>0</v>
      </c>
      <c r="G10" s="133">
        <v>0</v>
      </c>
      <c r="H10" s="133">
        <v>0</v>
      </c>
      <c r="I10" s="133">
        <v>0</v>
      </c>
      <c r="J10" s="133">
        <v>0</v>
      </c>
      <c r="K10" s="133">
        <v>0</v>
      </c>
      <c r="L10" s="133">
        <v>0</v>
      </c>
      <c r="M10" s="133">
        <v>0</v>
      </c>
      <c r="N10" s="133">
        <v>0</v>
      </c>
      <c r="O10" s="133">
        <v>0</v>
      </c>
      <c r="P10" s="133">
        <v>0</v>
      </c>
      <c r="Q10" s="133">
        <v>0</v>
      </c>
    </row>
    <row r="11" spans="1:17" ht="25.5">
      <c r="A11" s="137">
        <v>6</v>
      </c>
      <c r="B11" s="137" t="s">
        <v>300</v>
      </c>
      <c r="C11" s="133">
        <v>0</v>
      </c>
      <c r="D11" s="133">
        <v>0</v>
      </c>
      <c r="E11" s="133">
        <v>0</v>
      </c>
      <c r="F11" s="133">
        <v>0</v>
      </c>
      <c r="G11" s="133">
        <v>0</v>
      </c>
      <c r="H11" s="133">
        <v>0</v>
      </c>
      <c r="I11" s="133">
        <v>0</v>
      </c>
      <c r="J11" s="133">
        <v>0</v>
      </c>
      <c r="K11" s="133">
        <v>0</v>
      </c>
      <c r="L11" s="133">
        <v>0</v>
      </c>
      <c r="M11" s="133">
        <v>0</v>
      </c>
      <c r="N11" s="133">
        <v>0</v>
      </c>
      <c r="O11" s="133">
        <v>0</v>
      </c>
      <c r="P11" s="133">
        <v>0</v>
      </c>
      <c r="Q11" s="133">
        <v>0</v>
      </c>
    </row>
    <row r="12" spans="1:17" ht="38.25">
      <c r="A12" s="137">
        <v>7</v>
      </c>
      <c r="B12" s="137" t="s">
        <v>301</v>
      </c>
      <c r="C12" s="133">
        <v>1</v>
      </c>
      <c r="D12" s="133">
        <v>1</v>
      </c>
      <c r="E12" s="133">
        <v>0</v>
      </c>
      <c r="F12" s="133">
        <v>0</v>
      </c>
      <c r="G12" s="133">
        <v>0</v>
      </c>
      <c r="H12" s="133">
        <v>0</v>
      </c>
      <c r="I12" s="133">
        <v>0</v>
      </c>
      <c r="J12" s="133">
        <v>0</v>
      </c>
      <c r="K12" s="133">
        <v>0</v>
      </c>
      <c r="L12" s="133">
        <v>0</v>
      </c>
      <c r="M12" s="133">
        <v>0</v>
      </c>
      <c r="N12" s="133">
        <v>0</v>
      </c>
      <c r="O12" s="133">
        <v>1</v>
      </c>
      <c r="P12" s="133">
        <v>1</v>
      </c>
      <c r="Q12" s="133">
        <v>0</v>
      </c>
    </row>
    <row r="13" spans="1:17" ht="25.5">
      <c r="A13" s="137">
        <v>8</v>
      </c>
      <c r="B13" s="137" t="s">
        <v>302</v>
      </c>
      <c r="C13" s="133">
        <v>9</v>
      </c>
      <c r="D13" s="133">
        <v>7</v>
      </c>
      <c r="E13" s="133">
        <v>0</v>
      </c>
      <c r="F13" s="133">
        <v>0</v>
      </c>
      <c r="G13" s="133">
        <v>0</v>
      </c>
      <c r="H13" s="133">
        <v>0</v>
      </c>
      <c r="I13" s="133">
        <v>0</v>
      </c>
      <c r="J13" s="133">
        <v>0</v>
      </c>
      <c r="K13" s="133">
        <v>0</v>
      </c>
      <c r="L13" s="133">
        <v>0</v>
      </c>
      <c r="M13" s="133">
        <v>0</v>
      </c>
      <c r="N13" s="133">
        <v>0</v>
      </c>
      <c r="O13" s="133">
        <v>5</v>
      </c>
      <c r="P13" s="133">
        <v>3</v>
      </c>
      <c r="Q13" s="133">
        <v>0</v>
      </c>
    </row>
    <row r="14" spans="1:17" ht="38.25">
      <c r="A14" s="137">
        <v>9</v>
      </c>
      <c r="B14" s="137" t="s">
        <v>303</v>
      </c>
      <c r="C14" s="133">
        <v>15</v>
      </c>
      <c r="D14" s="133">
        <v>13</v>
      </c>
      <c r="E14" s="133">
        <v>1</v>
      </c>
      <c r="F14" s="133">
        <v>0</v>
      </c>
      <c r="G14" s="133">
        <v>0</v>
      </c>
      <c r="H14" s="133">
        <v>0</v>
      </c>
      <c r="I14" s="133">
        <v>0</v>
      </c>
      <c r="J14" s="133">
        <v>0</v>
      </c>
      <c r="K14" s="133">
        <v>0</v>
      </c>
      <c r="L14" s="133">
        <v>0</v>
      </c>
      <c r="M14" s="133">
        <v>0</v>
      </c>
      <c r="N14" s="133">
        <v>0</v>
      </c>
      <c r="O14" s="133">
        <v>0</v>
      </c>
      <c r="P14" s="133">
        <v>0</v>
      </c>
      <c r="Q14" s="133">
        <v>0</v>
      </c>
    </row>
    <row r="15" spans="1:17" ht="12.75">
      <c r="A15" s="137">
        <v>10</v>
      </c>
      <c r="B15" s="137" t="s">
        <v>304</v>
      </c>
      <c r="C15" s="133">
        <v>19</v>
      </c>
      <c r="D15" s="133">
        <v>0</v>
      </c>
      <c r="E15" s="133">
        <v>0</v>
      </c>
      <c r="F15" s="133">
        <v>0</v>
      </c>
      <c r="G15" s="133">
        <v>0</v>
      </c>
      <c r="H15" s="133">
        <v>0</v>
      </c>
      <c r="I15" s="133">
        <v>0</v>
      </c>
      <c r="J15" s="133">
        <v>0</v>
      </c>
      <c r="K15" s="133">
        <v>0</v>
      </c>
      <c r="L15" s="133">
        <v>0</v>
      </c>
      <c r="M15" s="133">
        <v>0</v>
      </c>
      <c r="N15" s="133">
        <v>0</v>
      </c>
      <c r="O15" s="133">
        <v>2</v>
      </c>
      <c r="P15" s="133">
        <v>0</v>
      </c>
      <c r="Q15" s="133">
        <v>0</v>
      </c>
    </row>
    <row r="16" spans="1:17" ht="12.75">
      <c r="A16" s="137">
        <v>11</v>
      </c>
      <c r="B16" s="137" t="s">
        <v>305</v>
      </c>
      <c r="C16" s="133">
        <v>4</v>
      </c>
      <c r="D16" s="133">
        <v>3</v>
      </c>
      <c r="E16" s="133">
        <v>0</v>
      </c>
      <c r="F16" s="133">
        <v>0</v>
      </c>
      <c r="G16" s="133">
        <v>0</v>
      </c>
      <c r="H16" s="133">
        <v>0</v>
      </c>
      <c r="I16" s="133">
        <v>0</v>
      </c>
      <c r="J16" s="133">
        <v>0</v>
      </c>
      <c r="K16" s="133">
        <v>0</v>
      </c>
      <c r="L16" s="133">
        <v>0</v>
      </c>
      <c r="M16" s="133">
        <v>0</v>
      </c>
      <c r="N16" s="133">
        <v>0</v>
      </c>
      <c r="O16" s="133">
        <v>36</v>
      </c>
      <c r="P16" s="133">
        <v>10</v>
      </c>
      <c r="Q16" s="133">
        <v>8</v>
      </c>
    </row>
    <row r="17" spans="1:17" ht="25.5">
      <c r="A17" s="137">
        <v>12</v>
      </c>
      <c r="B17" s="137" t="s">
        <v>307</v>
      </c>
      <c r="C17" s="133">
        <v>2</v>
      </c>
      <c r="D17" s="133">
        <v>1</v>
      </c>
      <c r="E17" s="133">
        <v>0</v>
      </c>
      <c r="F17" s="133">
        <v>0</v>
      </c>
      <c r="G17" s="133">
        <v>0</v>
      </c>
      <c r="H17" s="133">
        <v>0</v>
      </c>
      <c r="I17" s="133">
        <v>0</v>
      </c>
      <c r="J17" s="133">
        <v>0</v>
      </c>
      <c r="K17" s="133">
        <v>0</v>
      </c>
      <c r="L17" s="133">
        <v>0</v>
      </c>
      <c r="M17" s="133">
        <v>0</v>
      </c>
      <c r="N17" s="133">
        <v>0</v>
      </c>
      <c r="O17" s="133">
        <v>29</v>
      </c>
      <c r="P17" s="133">
        <v>3</v>
      </c>
      <c r="Q17" s="133">
        <v>0</v>
      </c>
    </row>
    <row r="18" spans="1:17" ht="25.5">
      <c r="A18" s="138">
        <v>13</v>
      </c>
      <c r="B18" s="138" t="s">
        <v>308</v>
      </c>
      <c r="C18" s="133">
        <v>19</v>
      </c>
      <c r="D18" s="133">
        <v>12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3">
        <v>0</v>
      </c>
      <c r="L18" s="133">
        <v>0</v>
      </c>
      <c r="M18" s="133">
        <v>0</v>
      </c>
      <c r="N18" s="133">
        <v>0</v>
      </c>
      <c r="O18" s="133">
        <v>8</v>
      </c>
      <c r="P18" s="133">
        <v>5</v>
      </c>
      <c r="Q18" s="133">
        <v>0</v>
      </c>
    </row>
    <row r="19" spans="1:17" ht="25.5">
      <c r="A19" s="137">
        <v>14</v>
      </c>
      <c r="B19" s="137" t="s">
        <v>309</v>
      </c>
      <c r="C19" s="133">
        <v>37</v>
      </c>
      <c r="D19" s="133">
        <v>17</v>
      </c>
      <c r="E19" s="133">
        <v>2</v>
      </c>
      <c r="F19" s="133">
        <v>1</v>
      </c>
      <c r="G19" s="133">
        <v>1</v>
      </c>
      <c r="H19" s="133">
        <v>0</v>
      </c>
      <c r="I19" s="133">
        <v>0</v>
      </c>
      <c r="J19" s="133">
        <v>0</v>
      </c>
      <c r="K19" s="133">
        <v>0</v>
      </c>
      <c r="L19" s="133">
        <v>0</v>
      </c>
      <c r="M19" s="133">
        <v>0</v>
      </c>
      <c r="N19" s="133">
        <v>0</v>
      </c>
      <c r="O19" s="133">
        <v>38</v>
      </c>
      <c r="P19" s="133">
        <v>37</v>
      </c>
      <c r="Q19" s="133">
        <v>1</v>
      </c>
    </row>
    <row r="20" spans="1:17" ht="38.25">
      <c r="A20" s="137">
        <v>15</v>
      </c>
      <c r="B20" s="137" t="s">
        <v>376</v>
      </c>
      <c r="C20" s="133">
        <v>13</v>
      </c>
      <c r="D20" s="133">
        <v>4</v>
      </c>
      <c r="E20" s="133">
        <v>0</v>
      </c>
      <c r="F20" s="133">
        <v>0</v>
      </c>
      <c r="G20" s="133">
        <v>0</v>
      </c>
      <c r="H20" s="133">
        <v>0</v>
      </c>
      <c r="I20" s="133">
        <v>0</v>
      </c>
      <c r="J20" s="133">
        <v>0</v>
      </c>
      <c r="K20" s="133">
        <v>0</v>
      </c>
      <c r="L20" s="133">
        <v>0</v>
      </c>
      <c r="M20" s="133">
        <v>0</v>
      </c>
      <c r="N20" s="133">
        <v>0</v>
      </c>
      <c r="O20" s="133">
        <v>1</v>
      </c>
      <c r="P20" s="133">
        <v>0</v>
      </c>
      <c r="Q20" s="133">
        <v>0</v>
      </c>
    </row>
    <row r="21" spans="1:17" ht="25.5">
      <c r="A21" s="137">
        <v>16</v>
      </c>
      <c r="B21" s="137" t="s">
        <v>377</v>
      </c>
      <c r="C21" s="133">
        <v>0</v>
      </c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3">
        <v>0</v>
      </c>
      <c r="L21" s="133">
        <v>9</v>
      </c>
      <c r="M21" s="133">
        <v>3</v>
      </c>
      <c r="N21" s="133">
        <v>0</v>
      </c>
      <c r="O21" s="133">
        <v>77</v>
      </c>
      <c r="P21" s="133">
        <v>13</v>
      </c>
      <c r="Q21" s="133">
        <v>0</v>
      </c>
    </row>
    <row r="22" spans="1:17" ht="12.75">
      <c r="A22" s="137">
        <v>17</v>
      </c>
      <c r="B22" s="137" t="s">
        <v>310</v>
      </c>
      <c r="C22" s="133">
        <v>11</v>
      </c>
      <c r="D22" s="133">
        <v>9</v>
      </c>
      <c r="E22" s="133">
        <v>0</v>
      </c>
      <c r="F22" s="133">
        <v>0</v>
      </c>
      <c r="G22" s="133">
        <v>0</v>
      </c>
      <c r="H22" s="133">
        <v>0</v>
      </c>
      <c r="I22" s="133">
        <v>0</v>
      </c>
      <c r="J22" s="133">
        <v>0</v>
      </c>
      <c r="K22" s="133">
        <v>0</v>
      </c>
      <c r="L22" s="133">
        <v>0</v>
      </c>
      <c r="M22" s="133">
        <v>0</v>
      </c>
      <c r="N22" s="133">
        <v>0</v>
      </c>
      <c r="O22" s="133">
        <v>0</v>
      </c>
      <c r="P22" s="133">
        <v>0</v>
      </c>
      <c r="Q22" s="133">
        <v>0</v>
      </c>
    </row>
    <row r="23" spans="1:17" ht="25.5">
      <c r="A23" s="137">
        <v>18</v>
      </c>
      <c r="B23" s="137" t="s">
        <v>311</v>
      </c>
      <c r="C23" s="133">
        <v>31</v>
      </c>
      <c r="D23" s="133">
        <v>25</v>
      </c>
      <c r="E23" s="133">
        <v>0</v>
      </c>
      <c r="F23" s="133">
        <v>1</v>
      </c>
      <c r="G23" s="133">
        <v>1</v>
      </c>
      <c r="H23" s="133">
        <v>0</v>
      </c>
      <c r="I23" s="133">
        <v>0</v>
      </c>
      <c r="J23" s="133">
        <v>0</v>
      </c>
      <c r="K23" s="133">
        <v>0</v>
      </c>
      <c r="L23" s="133">
        <v>0</v>
      </c>
      <c r="M23" s="133">
        <v>0</v>
      </c>
      <c r="N23" s="133">
        <v>0</v>
      </c>
      <c r="O23" s="133">
        <v>0</v>
      </c>
      <c r="P23" s="133">
        <v>0</v>
      </c>
      <c r="Q23" s="133">
        <v>0</v>
      </c>
    </row>
    <row r="24" spans="1:17" ht="12.75">
      <c r="A24" s="137">
        <v>19</v>
      </c>
      <c r="B24" s="137" t="s">
        <v>312</v>
      </c>
      <c r="C24" s="133">
        <v>3</v>
      </c>
      <c r="D24" s="133">
        <v>2</v>
      </c>
      <c r="E24" s="133">
        <v>0</v>
      </c>
      <c r="F24" s="133">
        <v>0</v>
      </c>
      <c r="G24" s="133">
        <v>0</v>
      </c>
      <c r="H24" s="133">
        <v>0</v>
      </c>
      <c r="I24" s="133">
        <v>0</v>
      </c>
      <c r="J24" s="133">
        <v>0</v>
      </c>
      <c r="K24" s="133">
        <v>0</v>
      </c>
      <c r="L24" s="133">
        <v>0</v>
      </c>
      <c r="M24" s="133">
        <v>0</v>
      </c>
      <c r="N24" s="133">
        <v>0</v>
      </c>
      <c r="O24" s="133">
        <v>0</v>
      </c>
      <c r="P24" s="133">
        <v>0</v>
      </c>
      <c r="Q24" s="133">
        <v>0</v>
      </c>
    </row>
    <row r="25" spans="1:17" ht="25.5">
      <c r="A25" s="137">
        <v>20</v>
      </c>
      <c r="B25" s="137" t="s">
        <v>313</v>
      </c>
      <c r="C25" s="133">
        <v>0</v>
      </c>
      <c r="D25" s="133">
        <v>0</v>
      </c>
      <c r="E25" s="133">
        <v>0</v>
      </c>
      <c r="F25" s="133">
        <v>0</v>
      </c>
      <c r="G25" s="133">
        <v>0</v>
      </c>
      <c r="H25" s="133">
        <v>0</v>
      </c>
      <c r="I25" s="133">
        <v>0</v>
      </c>
      <c r="J25" s="133">
        <v>0</v>
      </c>
      <c r="K25" s="133">
        <v>0</v>
      </c>
      <c r="L25" s="133">
        <v>0</v>
      </c>
      <c r="M25" s="133">
        <v>0</v>
      </c>
      <c r="N25" s="133">
        <v>0</v>
      </c>
      <c r="O25" s="133">
        <v>0</v>
      </c>
      <c r="P25" s="133">
        <v>0</v>
      </c>
      <c r="Q25" s="133">
        <v>0</v>
      </c>
    </row>
    <row r="26" spans="1:17" ht="25.5">
      <c r="A26" s="137">
        <v>21</v>
      </c>
      <c r="B26" s="137" t="s">
        <v>378</v>
      </c>
      <c r="C26" s="133">
        <v>24</v>
      </c>
      <c r="D26" s="133">
        <v>18</v>
      </c>
      <c r="E26" s="133">
        <v>0</v>
      </c>
      <c r="F26" s="133">
        <v>0</v>
      </c>
      <c r="G26" s="133">
        <v>0</v>
      </c>
      <c r="H26" s="133">
        <v>0</v>
      </c>
      <c r="I26" s="133">
        <v>0</v>
      </c>
      <c r="J26" s="133">
        <v>0</v>
      </c>
      <c r="K26" s="133">
        <v>0</v>
      </c>
      <c r="L26" s="133">
        <v>0</v>
      </c>
      <c r="M26" s="133">
        <v>0</v>
      </c>
      <c r="N26" s="133">
        <v>0</v>
      </c>
      <c r="O26" s="133">
        <v>19</v>
      </c>
      <c r="P26" s="133">
        <v>11</v>
      </c>
      <c r="Q26" s="133">
        <v>0</v>
      </c>
    </row>
    <row r="27" spans="1:17" ht="12.75">
      <c r="A27" s="137">
        <v>22</v>
      </c>
      <c r="B27" s="137" t="s">
        <v>314</v>
      </c>
      <c r="C27" s="133">
        <v>20</v>
      </c>
      <c r="D27" s="133">
        <v>15</v>
      </c>
      <c r="E27" s="133">
        <v>0</v>
      </c>
      <c r="F27" s="133">
        <v>0</v>
      </c>
      <c r="G27" s="133">
        <v>0</v>
      </c>
      <c r="H27" s="133">
        <v>0</v>
      </c>
      <c r="I27" s="133">
        <v>0</v>
      </c>
      <c r="J27" s="133">
        <v>0</v>
      </c>
      <c r="K27" s="133">
        <v>0</v>
      </c>
      <c r="L27" s="133">
        <v>2</v>
      </c>
      <c r="M27" s="133">
        <v>2</v>
      </c>
      <c r="N27" s="133">
        <v>0</v>
      </c>
      <c r="O27" s="133">
        <v>30</v>
      </c>
      <c r="P27" s="133">
        <v>10</v>
      </c>
      <c r="Q27" s="133">
        <v>1</v>
      </c>
    </row>
    <row r="28" spans="1:17" ht="12.75">
      <c r="A28" s="137">
        <v>23</v>
      </c>
      <c r="B28" s="137" t="s">
        <v>317</v>
      </c>
      <c r="C28" s="133">
        <v>100</v>
      </c>
      <c r="D28" s="133">
        <v>34</v>
      </c>
      <c r="E28" s="133">
        <v>2</v>
      </c>
      <c r="F28" s="133">
        <v>0</v>
      </c>
      <c r="G28" s="133">
        <v>0</v>
      </c>
      <c r="H28" s="133">
        <v>0</v>
      </c>
      <c r="I28" s="133">
        <v>0</v>
      </c>
      <c r="J28" s="133">
        <v>0</v>
      </c>
      <c r="K28" s="133">
        <v>0</v>
      </c>
      <c r="L28" s="133">
        <v>1</v>
      </c>
      <c r="M28" s="133">
        <v>0</v>
      </c>
      <c r="N28" s="133">
        <v>0</v>
      </c>
      <c r="O28" s="133">
        <v>51</v>
      </c>
      <c r="P28" s="133">
        <v>17</v>
      </c>
      <c r="Q28" s="133">
        <v>4</v>
      </c>
    </row>
    <row r="29" spans="1:17" ht="12.75">
      <c r="A29" s="138">
        <v>24</v>
      </c>
      <c r="B29" s="138" t="s">
        <v>318</v>
      </c>
      <c r="C29" s="133">
        <v>27</v>
      </c>
      <c r="D29" s="133">
        <v>12</v>
      </c>
      <c r="E29" s="133">
        <v>2</v>
      </c>
      <c r="F29" s="133">
        <v>0</v>
      </c>
      <c r="G29" s="133">
        <v>0</v>
      </c>
      <c r="H29" s="133">
        <v>0</v>
      </c>
      <c r="I29" s="133">
        <v>0</v>
      </c>
      <c r="J29" s="133">
        <v>0</v>
      </c>
      <c r="K29" s="133">
        <v>0</v>
      </c>
      <c r="L29" s="133">
        <v>1</v>
      </c>
      <c r="M29" s="133">
        <v>0</v>
      </c>
      <c r="N29" s="133">
        <v>0</v>
      </c>
      <c r="O29" s="133">
        <v>38</v>
      </c>
      <c r="P29" s="133">
        <v>8</v>
      </c>
      <c r="Q29" s="133">
        <v>4</v>
      </c>
    </row>
    <row r="30" spans="1:17" ht="12.75">
      <c r="A30" s="137">
        <v>25</v>
      </c>
      <c r="B30" s="137" t="s">
        <v>320</v>
      </c>
      <c r="C30" s="133">
        <v>23</v>
      </c>
      <c r="D30" s="133">
        <v>8</v>
      </c>
      <c r="E30" s="133">
        <v>2</v>
      </c>
      <c r="F30" s="133">
        <v>0</v>
      </c>
      <c r="G30" s="133">
        <v>0</v>
      </c>
      <c r="H30" s="133">
        <v>0</v>
      </c>
      <c r="I30" s="133">
        <v>0</v>
      </c>
      <c r="J30" s="133">
        <v>0</v>
      </c>
      <c r="K30" s="133">
        <v>0</v>
      </c>
      <c r="L30" s="133">
        <v>4</v>
      </c>
      <c r="M30" s="133">
        <v>3</v>
      </c>
      <c r="N30" s="133">
        <v>0</v>
      </c>
      <c r="O30" s="133">
        <v>20</v>
      </c>
      <c r="P30" s="133">
        <v>13</v>
      </c>
      <c r="Q30" s="133">
        <v>0</v>
      </c>
    </row>
    <row r="31" spans="1:17" ht="25.5">
      <c r="A31" s="137">
        <v>26</v>
      </c>
      <c r="B31" s="137" t="s">
        <v>321</v>
      </c>
      <c r="C31" s="133">
        <v>36</v>
      </c>
      <c r="D31" s="133">
        <v>16</v>
      </c>
      <c r="E31" s="133">
        <v>0</v>
      </c>
      <c r="F31" s="133">
        <v>0</v>
      </c>
      <c r="G31" s="133">
        <v>0</v>
      </c>
      <c r="H31" s="133">
        <v>0</v>
      </c>
      <c r="I31" s="133">
        <v>0</v>
      </c>
      <c r="J31" s="133">
        <v>0</v>
      </c>
      <c r="K31" s="133">
        <v>0</v>
      </c>
      <c r="L31" s="133">
        <v>3</v>
      </c>
      <c r="M31" s="133">
        <v>3</v>
      </c>
      <c r="N31" s="133">
        <v>0</v>
      </c>
      <c r="O31" s="133">
        <v>18</v>
      </c>
      <c r="P31" s="133">
        <v>10</v>
      </c>
      <c r="Q31" s="133">
        <v>0</v>
      </c>
    </row>
    <row r="32" spans="1:17" ht="12.75">
      <c r="A32" s="137">
        <v>27</v>
      </c>
      <c r="B32" s="137" t="s">
        <v>322</v>
      </c>
      <c r="C32" s="133">
        <v>4</v>
      </c>
      <c r="D32" s="133">
        <v>0</v>
      </c>
      <c r="E32" s="133">
        <v>0</v>
      </c>
      <c r="F32" s="133">
        <v>0</v>
      </c>
      <c r="G32" s="133">
        <v>0</v>
      </c>
      <c r="H32" s="133">
        <v>0</v>
      </c>
      <c r="I32" s="133">
        <v>0</v>
      </c>
      <c r="J32" s="133">
        <v>0</v>
      </c>
      <c r="K32" s="133">
        <v>0</v>
      </c>
      <c r="L32" s="133">
        <v>2</v>
      </c>
      <c r="M32" s="133">
        <v>2</v>
      </c>
      <c r="N32" s="133">
        <v>2</v>
      </c>
      <c r="O32" s="133">
        <v>4</v>
      </c>
      <c r="P32" s="133">
        <v>2</v>
      </c>
      <c r="Q32" s="133">
        <v>0</v>
      </c>
    </row>
    <row r="33" spans="1:17" ht="12.75">
      <c r="A33" s="137">
        <v>28</v>
      </c>
      <c r="B33" s="137" t="s">
        <v>323</v>
      </c>
      <c r="C33" s="133">
        <v>17</v>
      </c>
      <c r="D33" s="133">
        <v>6</v>
      </c>
      <c r="E33" s="133">
        <v>2</v>
      </c>
      <c r="F33" s="133">
        <v>0</v>
      </c>
      <c r="G33" s="133">
        <v>0</v>
      </c>
      <c r="H33" s="133">
        <v>0</v>
      </c>
      <c r="I33" s="133">
        <v>0</v>
      </c>
      <c r="J33" s="133">
        <v>0</v>
      </c>
      <c r="K33" s="133">
        <v>0</v>
      </c>
      <c r="L33" s="133">
        <v>0</v>
      </c>
      <c r="M33" s="133">
        <v>0</v>
      </c>
      <c r="N33" s="133">
        <v>0</v>
      </c>
      <c r="O33" s="133">
        <v>7</v>
      </c>
      <c r="P33" s="133">
        <v>3</v>
      </c>
      <c r="Q33" s="133">
        <v>1</v>
      </c>
    </row>
    <row r="34" spans="1:17" ht="25.5">
      <c r="A34" s="137">
        <v>29</v>
      </c>
      <c r="B34" s="137" t="s">
        <v>324</v>
      </c>
      <c r="C34" s="133">
        <v>11</v>
      </c>
      <c r="D34" s="133">
        <v>2</v>
      </c>
      <c r="E34" s="133">
        <v>0</v>
      </c>
      <c r="F34" s="133">
        <v>0</v>
      </c>
      <c r="G34" s="133">
        <v>0</v>
      </c>
      <c r="H34" s="133">
        <v>0</v>
      </c>
      <c r="I34" s="133">
        <v>0</v>
      </c>
      <c r="J34" s="133">
        <v>0</v>
      </c>
      <c r="K34" s="133">
        <v>0</v>
      </c>
      <c r="L34" s="133">
        <v>0</v>
      </c>
      <c r="M34" s="133">
        <v>0</v>
      </c>
      <c r="N34" s="133">
        <v>0</v>
      </c>
      <c r="O34" s="133">
        <v>17</v>
      </c>
      <c r="P34" s="133">
        <v>2</v>
      </c>
      <c r="Q34" s="133">
        <v>6</v>
      </c>
    </row>
    <row r="35" spans="1:17" ht="25.5">
      <c r="A35" s="137">
        <v>30</v>
      </c>
      <c r="B35" s="137" t="s">
        <v>325</v>
      </c>
      <c r="C35" s="133">
        <v>13</v>
      </c>
      <c r="D35" s="133">
        <v>0</v>
      </c>
      <c r="E35" s="133">
        <v>0</v>
      </c>
      <c r="F35" s="133">
        <v>0</v>
      </c>
      <c r="G35" s="133">
        <v>0</v>
      </c>
      <c r="H35" s="133">
        <v>0</v>
      </c>
      <c r="I35" s="133">
        <v>0</v>
      </c>
      <c r="J35" s="133">
        <v>0</v>
      </c>
      <c r="K35" s="133">
        <v>0</v>
      </c>
      <c r="L35" s="133">
        <v>0</v>
      </c>
      <c r="M35" s="133">
        <v>0</v>
      </c>
      <c r="N35" s="133">
        <v>0</v>
      </c>
      <c r="O35" s="133">
        <v>9</v>
      </c>
      <c r="P35" s="133">
        <v>2</v>
      </c>
      <c r="Q35" s="133">
        <v>1</v>
      </c>
    </row>
    <row r="36" spans="1:17" ht="25.5">
      <c r="A36" s="137">
        <v>31</v>
      </c>
      <c r="B36" s="137" t="s">
        <v>326</v>
      </c>
      <c r="C36" s="133">
        <v>16</v>
      </c>
      <c r="D36" s="133">
        <v>10</v>
      </c>
      <c r="E36" s="133">
        <v>0</v>
      </c>
      <c r="F36" s="133">
        <v>0</v>
      </c>
      <c r="G36" s="133">
        <v>0</v>
      </c>
      <c r="H36" s="133">
        <v>0</v>
      </c>
      <c r="I36" s="133">
        <v>0</v>
      </c>
      <c r="J36" s="133">
        <v>0</v>
      </c>
      <c r="K36" s="133">
        <v>0</v>
      </c>
      <c r="L36" s="133">
        <v>2</v>
      </c>
      <c r="M36" s="133">
        <v>1</v>
      </c>
      <c r="N36" s="133">
        <v>0</v>
      </c>
      <c r="O36" s="133">
        <v>10</v>
      </c>
      <c r="P36" s="133">
        <v>4</v>
      </c>
      <c r="Q36" s="133">
        <v>0</v>
      </c>
    </row>
    <row r="37" spans="1:17" ht="12.75">
      <c r="A37" s="137">
        <v>32</v>
      </c>
      <c r="B37" s="137" t="s">
        <v>327</v>
      </c>
      <c r="C37" s="133">
        <v>24</v>
      </c>
      <c r="D37" s="133">
        <v>4</v>
      </c>
      <c r="E37" s="133">
        <v>0</v>
      </c>
      <c r="F37" s="133">
        <v>0</v>
      </c>
      <c r="G37" s="133">
        <v>0</v>
      </c>
      <c r="H37" s="133">
        <v>0</v>
      </c>
      <c r="I37" s="133">
        <v>0</v>
      </c>
      <c r="J37" s="133">
        <v>0</v>
      </c>
      <c r="K37" s="133">
        <v>0</v>
      </c>
      <c r="L37" s="133">
        <v>0</v>
      </c>
      <c r="M37" s="133">
        <v>0</v>
      </c>
      <c r="N37" s="133">
        <v>0</v>
      </c>
      <c r="O37" s="133">
        <v>16</v>
      </c>
      <c r="P37" s="133">
        <v>1</v>
      </c>
      <c r="Q37" s="133">
        <v>0</v>
      </c>
    </row>
    <row r="38" spans="1:17" ht="25.5">
      <c r="A38" s="137">
        <v>33</v>
      </c>
      <c r="B38" s="137" t="s">
        <v>328</v>
      </c>
      <c r="C38" s="133">
        <v>5</v>
      </c>
      <c r="D38" s="133">
        <v>0</v>
      </c>
      <c r="E38" s="133">
        <v>0</v>
      </c>
      <c r="F38" s="133">
        <v>0</v>
      </c>
      <c r="G38" s="133">
        <v>0</v>
      </c>
      <c r="H38" s="133">
        <v>0</v>
      </c>
      <c r="I38" s="133">
        <v>0</v>
      </c>
      <c r="J38" s="133">
        <v>0</v>
      </c>
      <c r="K38" s="133">
        <v>0</v>
      </c>
      <c r="L38" s="133">
        <v>4</v>
      </c>
      <c r="M38" s="133">
        <v>0</v>
      </c>
      <c r="N38" s="133">
        <v>1</v>
      </c>
      <c r="O38" s="133">
        <v>23</v>
      </c>
      <c r="P38" s="133">
        <v>1</v>
      </c>
      <c r="Q38" s="133">
        <v>1</v>
      </c>
    </row>
    <row r="39" spans="1:17" ht="25.5">
      <c r="A39" s="137">
        <v>34</v>
      </c>
      <c r="B39" s="137" t="s">
        <v>329</v>
      </c>
      <c r="C39" s="133">
        <v>35</v>
      </c>
      <c r="D39" s="133">
        <v>15</v>
      </c>
      <c r="E39" s="133">
        <v>0</v>
      </c>
      <c r="F39" s="133">
        <v>0</v>
      </c>
      <c r="G39" s="133">
        <v>0</v>
      </c>
      <c r="H39" s="133">
        <v>0</v>
      </c>
      <c r="I39" s="133">
        <v>0</v>
      </c>
      <c r="J39" s="133">
        <v>0</v>
      </c>
      <c r="K39" s="133">
        <v>0</v>
      </c>
      <c r="L39" s="133">
        <v>0</v>
      </c>
      <c r="M39" s="133">
        <v>0</v>
      </c>
      <c r="N39" s="133">
        <v>0</v>
      </c>
      <c r="O39" s="133">
        <v>0</v>
      </c>
      <c r="P39" s="133">
        <v>0</v>
      </c>
      <c r="Q39" s="133">
        <v>0</v>
      </c>
    </row>
    <row r="40" spans="1:17" ht="12.75">
      <c r="A40" s="137">
        <v>35</v>
      </c>
      <c r="B40" s="137" t="s">
        <v>330</v>
      </c>
      <c r="C40" s="133">
        <v>8</v>
      </c>
      <c r="D40" s="133">
        <v>4</v>
      </c>
      <c r="E40" s="133">
        <v>0</v>
      </c>
      <c r="F40" s="133">
        <v>0</v>
      </c>
      <c r="G40" s="133">
        <v>0</v>
      </c>
      <c r="H40" s="133">
        <v>0</v>
      </c>
      <c r="I40" s="133">
        <v>0</v>
      </c>
      <c r="J40" s="133">
        <v>0</v>
      </c>
      <c r="K40" s="133">
        <v>0</v>
      </c>
      <c r="L40" s="133">
        <v>1</v>
      </c>
      <c r="M40" s="133">
        <v>1</v>
      </c>
      <c r="N40" s="133">
        <v>0</v>
      </c>
      <c r="O40" s="133">
        <v>25</v>
      </c>
      <c r="P40" s="133">
        <v>9</v>
      </c>
      <c r="Q40" s="133">
        <v>0</v>
      </c>
    </row>
    <row r="41" spans="1:17" ht="25.5">
      <c r="A41" s="137">
        <v>36</v>
      </c>
      <c r="B41" s="137" t="s">
        <v>331</v>
      </c>
      <c r="C41" s="133">
        <v>42</v>
      </c>
      <c r="D41" s="133">
        <v>10</v>
      </c>
      <c r="E41" s="133">
        <v>1</v>
      </c>
      <c r="F41" s="133">
        <v>0</v>
      </c>
      <c r="G41" s="133">
        <v>0</v>
      </c>
      <c r="H41" s="133">
        <v>0</v>
      </c>
      <c r="I41" s="133">
        <v>0</v>
      </c>
      <c r="J41" s="133">
        <v>0</v>
      </c>
      <c r="K41" s="133">
        <v>0</v>
      </c>
      <c r="L41" s="133">
        <v>0</v>
      </c>
      <c r="M41" s="133">
        <v>0</v>
      </c>
      <c r="N41" s="133">
        <v>0</v>
      </c>
      <c r="O41" s="133">
        <v>36</v>
      </c>
      <c r="P41" s="133">
        <v>23</v>
      </c>
      <c r="Q41" s="133">
        <v>2</v>
      </c>
    </row>
    <row r="42" spans="1:17" ht="12.75">
      <c r="A42" s="137">
        <v>37</v>
      </c>
      <c r="B42" s="137" t="s">
        <v>332</v>
      </c>
      <c r="C42" s="133">
        <v>10</v>
      </c>
      <c r="D42" s="133">
        <v>1</v>
      </c>
      <c r="E42" s="133">
        <v>0</v>
      </c>
      <c r="F42" s="133">
        <v>0</v>
      </c>
      <c r="G42" s="133">
        <v>0</v>
      </c>
      <c r="H42" s="133">
        <v>0</v>
      </c>
      <c r="I42" s="133">
        <v>0</v>
      </c>
      <c r="J42" s="133">
        <v>0</v>
      </c>
      <c r="K42" s="133">
        <v>0</v>
      </c>
      <c r="L42" s="133">
        <v>3</v>
      </c>
      <c r="M42" s="133">
        <v>0</v>
      </c>
      <c r="N42" s="133">
        <v>0</v>
      </c>
      <c r="O42" s="133">
        <v>26</v>
      </c>
      <c r="P42" s="133">
        <v>5</v>
      </c>
      <c r="Q42" s="133">
        <v>0</v>
      </c>
    </row>
    <row r="43" spans="1:17" ht="12.75">
      <c r="A43" s="137">
        <v>38</v>
      </c>
      <c r="B43" s="137" t="s">
        <v>333</v>
      </c>
      <c r="C43" s="133">
        <v>23</v>
      </c>
      <c r="D43" s="133">
        <v>10</v>
      </c>
      <c r="E43" s="133">
        <v>0</v>
      </c>
      <c r="F43" s="133">
        <v>0</v>
      </c>
      <c r="G43" s="133">
        <v>0</v>
      </c>
      <c r="H43" s="133">
        <v>0</v>
      </c>
      <c r="I43" s="133">
        <v>0</v>
      </c>
      <c r="J43" s="133">
        <v>0</v>
      </c>
      <c r="K43" s="133">
        <v>0</v>
      </c>
      <c r="L43" s="133">
        <v>2</v>
      </c>
      <c r="M43" s="133">
        <v>0</v>
      </c>
      <c r="N43" s="133">
        <v>0</v>
      </c>
      <c r="O43" s="133">
        <v>25</v>
      </c>
      <c r="P43" s="133">
        <v>4</v>
      </c>
      <c r="Q43" s="133">
        <v>2</v>
      </c>
    </row>
    <row r="44" spans="1:17" ht="25.5">
      <c r="A44" s="137">
        <v>39</v>
      </c>
      <c r="B44" s="137" t="s">
        <v>334</v>
      </c>
      <c r="C44" s="133">
        <v>11</v>
      </c>
      <c r="D44" s="133">
        <v>0</v>
      </c>
      <c r="E44" s="133">
        <v>0</v>
      </c>
      <c r="F44" s="133">
        <v>0</v>
      </c>
      <c r="G44" s="133">
        <v>0</v>
      </c>
      <c r="H44" s="133">
        <v>0</v>
      </c>
      <c r="I44" s="133">
        <v>0</v>
      </c>
      <c r="J44" s="133">
        <v>0</v>
      </c>
      <c r="K44" s="133">
        <v>0</v>
      </c>
      <c r="L44" s="133">
        <v>0</v>
      </c>
      <c r="M44" s="133">
        <v>0</v>
      </c>
      <c r="N44" s="133">
        <v>0</v>
      </c>
      <c r="O44" s="133">
        <v>2</v>
      </c>
      <c r="P44" s="133">
        <v>0</v>
      </c>
      <c r="Q44" s="133">
        <v>0</v>
      </c>
    </row>
    <row r="45" spans="1:17" ht="12.75">
      <c r="A45" s="137">
        <v>40</v>
      </c>
      <c r="B45" s="137" t="s">
        <v>335</v>
      </c>
      <c r="C45" s="133">
        <v>3</v>
      </c>
      <c r="D45" s="133">
        <v>0</v>
      </c>
      <c r="E45" s="133">
        <v>0</v>
      </c>
      <c r="F45" s="133">
        <v>0</v>
      </c>
      <c r="G45" s="133">
        <v>0</v>
      </c>
      <c r="H45" s="133">
        <v>0</v>
      </c>
      <c r="I45" s="133">
        <v>0</v>
      </c>
      <c r="J45" s="133">
        <v>0</v>
      </c>
      <c r="K45" s="133">
        <v>0</v>
      </c>
      <c r="L45" s="133">
        <v>0</v>
      </c>
      <c r="M45" s="133">
        <v>0</v>
      </c>
      <c r="N45" s="133">
        <v>0</v>
      </c>
      <c r="O45" s="133">
        <v>12</v>
      </c>
      <c r="P45" s="133">
        <v>3</v>
      </c>
      <c r="Q45" s="133">
        <v>0</v>
      </c>
    </row>
    <row r="46" spans="1:17" ht="12.75">
      <c r="A46" s="137">
        <v>41</v>
      </c>
      <c r="B46" s="137" t="s">
        <v>316</v>
      </c>
      <c r="C46" s="133">
        <v>11</v>
      </c>
      <c r="D46" s="133">
        <v>4</v>
      </c>
      <c r="E46" s="133">
        <v>7</v>
      </c>
      <c r="F46" s="133">
        <v>2</v>
      </c>
      <c r="G46" s="133">
        <v>0</v>
      </c>
      <c r="H46" s="133">
        <v>0</v>
      </c>
      <c r="I46" s="133">
        <v>1</v>
      </c>
      <c r="J46" s="133">
        <v>1</v>
      </c>
      <c r="K46" s="133">
        <v>1</v>
      </c>
      <c r="L46" s="133">
        <v>1</v>
      </c>
      <c r="M46" s="133">
        <v>0</v>
      </c>
      <c r="N46" s="133">
        <v>0</v>
      </c>
      <c r="O46" s="133">
        <v>10</v>
      </c>
      <c r="P46" s="133">
        <v>4</v>
      </c>
      <c r="Q46" s="133">
        <v>4</v>
      </c>
    </row>
    <row r="47" spans="1:17" ht="12.75">
      <c r="A47" s="137">
        <v>42</v>
      </c>
      <c r="B47" s="137" t="s">
        <v>336</v>
      </c>
      <c r="C47" s="133">
        <v>27</v>
      </c>
      <c r="D47" s="133">
        <v>14</v>
      </c>
      <c r="E47" s="133">
        <v>0</v>
      </c>
      <c r="F47" s="133">
        <v>0</v>
      </c>
      <c r="G47" s="133">
        <v>0</v>
      </c>
      <c r="H47" s="133">
        <v>0</v>
      </c>
      <c r="I47" s="133">
        <v>0</v>
      </c>
      <c r="J47" s="133">
        <v>0</v>
      </c>
      <c r="K47" s="133">
        <v>0</v>
      </c>
      <c r="L47" s="133">
        <v>3</v>
      </c>
      <c r="M47" s="133">
        <v>2</v>
      </c>
      <c r="N47" s="133">
        <v>0</v>
      </c>
      <c r="O47" s="133">
        <v>22</v>
      </c>
      <c r="P47" s="133">
        <v>3</v>
      </c>
      <c r="Q47" s="133">
        <v>0</v>
      </c>
    </row>
    <row r="48" spans="1:17" ht="12.75">
      <c r="A48" s="137">
        <v>43</v>
      </c>
      <c r="B48" s="137" t="s">
        <v>337</v>
      </c>
      <c r="C48" s="133">
        <v>21</v>
      </c>
      <c r="D48" s="133">
        <v>4</v>
      </c>
      <c r="E48" s="133">
        <v>1</v>
      </c>
      <c r="F48" s="133">
        <v>0</v>
      </c>
      <c r="G48" s="133">
        <v>0</v>
      </c>
      <c r="H48" s="133">
        <v>0</v>
      </c>
      <c r="I48" s="133">
        <v>0</v>
      </c>
      <c r="J48" s="133">
        <v>0</v>
      </c>
      <c r="K48" s="133">
        <v>0</v>
      </c>
      <c r="L48" s="133">
        <v>0</v>
      </c>
      <c r="M48" s="133">
        <v>0</v>
      </c>
      <c r="N48" s="133">
        <v>0</v>
      </c>
      <c r="O48" s="133">
        <v>22</v>
      </c>
      <c r="P48" s="133">
        <v>1</v>
      </c>
      <c r="Q48" s="133">
        <v>2</v>
      </c>
    </row>
    <row r="49" spans="1:17" ht="12.75">
      <c r="A49" s="137">
        <v>44</v>
      </c>
      <c r="B49" s="137" t="s">
        <v>338</v>
      </c>
      <c r="C49" s="133">
        <v>7</v>
      </c>
      <c r="D49" s="133">
        <v>3</v>
      </c>
      <c r="E49" s="133">
        <v>0</v>
      </c>
      <c r="F49" s="133">
        <v>0</v>
      </c>
      <c r="G49" s="133">
        <v>0</v>
      </c>
      <c r="H49" s="133">
        <v>0</v>
      </c>
      <c r="I49" s="133">
        <v>0</v>
      </c>
      <c r="J49" s="133">
        <v>0</v>
      </c>
      <c r="K49" s="133">
        <v>0</v>
      </c>
      <c r="L49" s="133">
        <v>0</v>
      </c>
      <c r="M49" s="133">
        <v>0</v>
      </c>
      <c r="N49" s="133">
        <v>0</v>
      </c>
      <c r="O49" s="133">
        <v>14</v>
      </c>
      <c r="P49" s="133">
        <v>3</v>
      </c>
      <c r="Q49" s="133">
        <v>0</v>
      </c>
    </row>
    <row r="50" spans="1:17" ht="12.75">
      <c r="A50" s="137">
        <v>45</v>
      </c>
      <c r="B50" s="137" t="s">
        <v>339</v>
      </c>
      <c r="C50" s="133">
        <v>24</v>
      </c>
      <c r="D50" s="133">
        <v>14</v>
      </c>
      <c r="E50" s="133">
        <v>2</v>
      </c>
      <c r="F50" s="133">
        <v>0</v>
      </c>
      <c r="G50" s="133">
        <v>0</v>
      </c>
      <c r="H50" s="133">
        <v>0</v>
      </c>
      <c r="I50" s="133">
        <v>0</v>
      </c>
      <c r="J50" s="133">
        <v>0</v>
      </c>
      <c r="K50" s="133">
        <v>0</v>
      </c>
      <c r="L50" s="133">
        <v>1</v>
      </c>
      <c r="M50" s="133">
        <v>0</v>
      </c>
      <c r="N50" s="133">
        <v>0</v>
      </c>
      <c r="O50" s="133">
        <v>20</v>
      </c>
      <c r="P50" s="133">
        <v>16</v>
      </c>
      <c r="Q50" s="133">
        <v>2</v>
      </c>
    </row>
    <row r="51" spans="1:17" ht="12.75">
      <c r="A51" s="137">
        <v>46</v>
      </c>
      <c r="B51" s="137" t="s">
        <v>340</v>
      </c>
      <c r="C51" s="133">
        <v>18</v>
      </c>
      <c r="D51" s="133">
        <v>4</v>
      </c>
      <c r="E51" s="133">
        <v>0</v>
      </c>
      <c r="F51" s="133">
        <v>0</v>
      </c>
      <c r="G51" s="133">
        <v>0</v>
      </c>
      <c r="H51" s="133">
        <v>0</v>
      </c>
      <c r="I51" s="133">
        <v>0</v>
      </c>
      <c r="J51" s="133">
        <v>0</v>
      </c>
      <c r="K51" s="133">
        <v>0</v>
      </c>
      <c r="L51" s="133">
        <v>0</v>
      </c>
      <c r="M51" s="133">
        <v>0</v>
      </c>
      <c r="N51" s="133">
        <v>0</v>
      </c>
      <c r="O51" s="133">
        <v>23</v>
      </c>
      <c r="P51" s="133">
        <v>11</v>
      </c>
      <c r="Q51" s="133">
        <v>0</v>
      </c>
    </row>
    <row r="52" spans="1:17" ht="25.5">
      <c r="A52" s="137">
        <v>47</v>
      </c>
      <c r="B52" s="137" t="s">
        <v>341</v>
      </c>
      <c r="C52" s="133">
        <v>23</v>
      </c>
      <c r="D52" s="133">
        <v>2</v>
      </c>
      <c r="E52" s="133">
        <v>0</v>
      </c>
      <c r="F52" s="133">
        <v>0</v>
      </c>
      <c r="G52" s="133">
        <v>0</v>
      </c>
      <c r="H52" s="133">
        <v>0</v>
      </c>
      <c r="I52" s="133">
        <v>0</v>
      </c>
      <c r="J52" s="133">
        <v>0</v>
      </c>
      <c r="K52" s="133">
        <v>0</v>
      </c>
      <c r="L52" s="133">
        <v>0</v>
      </c>
      <c r="M52" s="133">
        <v>0</v>
      </c>
      <c r="N52" s="133">
        <v>0</v>
      </c>
      <c r="O52" s="133">
        <v>8</v>
      </c>
      <c r="P52" s="133">
        <v>1</v>
      </c>
      <c r="Q52" s="133">
        <v>0</v>
      </c>
    </row>
    <row r="53" spans="1:17" ht="12.75">
      <c r="A53" s="137">
        <v>48</v>
      </c>
      <c r="B53" s="137" t="s">
        <v>342</v>
      </c>
      <c r="C53" s="133">
        <v>15</v>
      </c>
      <c r="D53" s="133">
        <v>9</v>
      </c>
      <c r="E53" s="133">
        <v>1</v>
      </c>
      <c r="F53" s="133">
        <v>0</v>
      </c>
      <c r="G53" s="133">
        <v>0</v>
      </c>
      <c r="H53" s="133">
        <v>0</v>
      </c>
      <c r="I53" s="133">
        <v>0</v>
      </c>
      <c r="J53" s="133">
        <v>0</v>
      </c>
      <c r="K53" s="133">
        <v>0</v>
      </c>
      <c r="L53" s="133">
        <v>7</v>
      </c>
      <c r="M53" s="133">
        <v>1</v>
      </c>
      <c r="N53" s="133">
        <v>1</v>
      </c>
      <c r="O53" s="133">
        <v>11</v>
      </c>
      <c r="P53" s="133">
        <v>9</v>
      </c>
      <c r="Q53" s="133">
        <v>1</v>
      </c>
    </row>
    <row r="54" spans="1:17" ht="12.75">
      <c r="A54" s="137">
        <v>49</v>
      </c>
      <c r="B54" s="137" t="s">
        <v>343</v>
      </c>
      <c r="C54" s="133">
        <v>1</v>
      </c>
      <c r="D54" s="133">
        <v>0</v>
      </c>
      <c r="E54" s="133">
        <v>0</v>
      </c>
      <c r="F54" s="133">
        <v>1</v>
      </c>
      <c r="G54" s="133">
        <v>0</v>
      </c>
      <c r="H54" s="133">
        <v>1</v>
      </c>
      <c r="I54" s="133">
        <v>0</v>
      </c>
      <c r="J54" s="133">
        <v>0</v>
      </c>
      <c r="K54" s="133">
        <v>0</v>
      </c>
      <c r="L54" s="133">
        <v>0</v>
      </c>
      <c r="M54" s="133">
        <v>0</v>
      </c>
      <c r="N54" s="133">
        <v>0</v>
      </c>
      <c r="O54" s="133">
        <v>2</v>
      </c>
      <c r="P54" s="133">
        <v>0</v>
      </c>
      <c r="Q54" s="133">
        <v>0</v>
      </c>
    </row>
    <row r="55" spans="1:17" ht="12.75">
      <c r="A55" s="137">
        <v>50</v>
      </c>
      <c r="B55" s="137" t="s">
        <v>344</v>
      </c>
      <c r="C55" s="133">
        <v>23</v>
      </c>
      <c r="D55" s="133">
        <v>3</v>
      </c>
      <c r="E55" s="133">
        <v>1</v>
      </c>
      <c r="F55" s="133">
        <v>0</v>
      </c>
      <c r="G55" s="133">
        <v>0</v>
      </c>
      <c r="H55" s="133">
        <v>0</v>
      </c>
      <c r="I55" s="133">
        <v>0</v>
      </c>
      <c r="J55" s="133">
        <v>0</v>
      </c>
      <c r="K55" s="133">
        <v>0</v>
      </c>
      <c r="L55" s="133">
        <v>3</v>
      </c>
      <c r="M55" s="133">
        <v>0</v>
      </c>
      <c r="N55" s="133">
        <v>1</v>
      </c>
      <c r="O55" s="133">
        <v>85</v>
      </c>
      <c r="P55" s="133">
        <v>5</v>
      </c>
      <c r="Q55" s="133">
        <v>19</v>
      </c>
    </row>
    <row r="56" spans="1:17" ht="12.75">
      <c r="A56" s="137">
        <v>51</v>
      </c>
      <c r="B56" s="137" t="s">
        <v>345</v>
      </c>
      <c r="C56" s="133">
        <v>23</v>
      </c>
      <c r="D56" s="133">
        <v>0</v>
      </c>
      <c r="E56" s="133">
        <v>1</v>
      </c>
      <c r="F56" s="133">
        <v>0</v>
      </c>
      <c r="G56" s="133">
        <v>0</v>
      </c>
      <c r="H56" s="133">
        <v>0</v>
      </c>
      <c r="I56" s="133">
        <v>0</v>
      </c>
      <c r="J56" s="133">
        <v>0</v>
      </c>
      <c r="K56" s="133">
        <v>0</v>
      </c>
      <c r="L56" s="133">
        <v>1</v>
      </c>
      <c r="M56" s="133">
        <v>0</v>
      </c>
      <c r="N56" s="133">
        <v>0</v>
      </c>
      <c r="O56" s="133">
        <v>18</v>
      </c>
      <c r="P56" s="133">
        <v>1</v>
      </c>
      <c r="Q56" s="133">
        <v>0</v>
      </c>
    </row>
    <row r="57" spans="1:17" ht="25.5">
      <c r="A57" s="137">
        <v>52</v>
      </c>
      <c r="B57" s="137" t="s">
        <v>346</v>
      </c>
      <c r="C57" s="133">
        <v>24</v>
      </c>
      <c r="D57" s="133">
        <v>4</v>
      </c>
      <c r="E57" s="133">
        <v>4</v>
      </c>
      <c r="F57" s="133">
        <v>0</v>
      </c>
      <c r="G57" s="133">
        <v>0</v>
      </c>
      <c r="H57" s="133">
        <v>0</v>
      </c>
      <c r="I57" s="133">
        <v>0</v>
      </c>
      <c r="J57" s="133">
        <v>0</v>
      </c>
      <c r="K57" s="133">
        <v>0</v>
      </c>
      <c r="L57" s="133">
        <v>5</v>
      </c>
      <c r="M57" s="133">
        <v>1</v>
      </c>
      <c r="N57" s="133">
        <v>0</v>
      </c>
      <c r="O57" s="133">
        <v>75</v>
      </c>
      <c r="P57" s="133">
        <v>9</v>
      </c>
      <c r="Q57" s="133">
        <v>9</v>
      </c>
    </row>
    <row r="58" spans="1:17" ht="25.5">
      <c r="A58" s="137">
        <v>53</v>
      </c>
      <c r="B58" s="137" t="s">
        <v>347</v>
      </c>
      <c r="C58" s="133">
        <v>9</v>
      </c>
      <c r="D58" s="133">
        <v>1</v>
      </c>
      <c r="E58" s="133">
        <v>0</v>
      </c>
      <c r="F58" s="133">
        <v>0</v>
      </c>
      <c r="G58" s="133">
        <v>0</v>
      </c>
      <c r="H58" s="133">
        <v>3</v>
      </c>
      <c r="I58" s="133">
        <v>0</v>
      </c>
      <c r="J58" s="133">
        <v>0</v>
      </c>
      <c r="K58" s="133">
        <v>0</v>
      </c>
      <c r="L58" s="133">
        <v>1</v>
      </c>
      <c r="M58" s="133">
        <v>0</v>
      </c>
      <c r="N58" s="133">
        <v>0</v>
      </c>
      <c r="O58" s="133">
        <v>1</v>
      </c>
      <c r="P58" s="133">
        <v>0</v>
      </c>
      <c r="Q58" s="133">
        <v>0</v>
      </c>
    </row>
    <row r="59" spans="1:17" ht="25.5">
      <c r="A59" s="137">
        <v>54</v>
      </c>
      <c r="B59" s="137" t="s">
        <v>348</v>
      </c>
      <c r="C59" s="133">
        <v>35</v>
      </c>
      <c r="D59" s="133">
        <v>15</v>
      </c>
      <c r="E59" s="133">
        <v>2</v>
      </c>
      <c r="F59" s="133">
        <v>0</v>
      </c>
      <c r="G59" s="133">
        <v>0</v>
      </c>
      <c r="H59" s="133">
        <v>0</v>
      </c>
      <c r="I59" s="133">
        <v>0</v>
      </c>
      <c r="J59" s="133">
        <v>0</v>
      </c>
      <c r="K59" s="133">
        <v>0</v>
      </c>
      <c r="L59" s="133">
        <v>6</v>
      </c>
      <c r="M59" s="133">
        <v>1</v>
      </c>
      <c r="N59" s="133">
        <v>0</v>
      </c>
      <c r="O59" s="133">
        <v>10</v>
      </c>
      <c r="P59" s="133">
        <v>4</v>
      </c>
      <c r="Q59" s="133">
        <v>3</v>
      </c>
    </row>
    <row r="60" spans="1:17" ht="12.75">
      <c r="A60" s="137">
        <v>55</v>
      </c>
      <c r="B60" s="137" t="s">
        <v>349</v>
      </c>
      <c r="C60" s="133">
        <v>15</v>
      </c>
      <c r="D60" s="133">
        <v>11</v>
      </c>
      <c r="E60" s="133">
        <v>0</v>
      </c>
      <c r="F60" s="133">
        <v>0</v>
      </c>
      <c r="G60" s="133">
        <v>0</v>
      </c>
      <c r="H60" s="133">
        <v>0</v>
      </c>
      <c r="I60" s="133">
        <v>0</v>
      </c>
      <c r="J60" s="133">
        <v>0</v>
      </c>
      <c r="K60" s="133">
        <v>0</v>
      </c>
      <c r="L60" s="133">
        <v>1</v>
      </c>
      <c r="M60" s="133">
        <v>1</v>
      </c>
      <c r="N60" s="133">
        <v>0</v>
      </c>
      <c r="O60" s="133">
        <v>21</v>
      </c>
      <c r="P60" s="133">
        <v>19</v>
      </c>
      <c r="Q60" s="133">
        <v>0</v>
      </c>
    </row>
    <row r="61" spans="1:17" ht="25.5">
      <c r="A61" s="137">
        <v>56</v>
      </c>
      <c r="B61" s="137" t="s">
        <v>350</v>
      </c>
      <c r="C61" s="133">
        <v>35</v>
      </c>
      <c r="D61" s="133">
        <v>24</v>
      </c>
      <c r="E61" s="133">
        <v>0</v>
      </c>
      <c r="F61" s="133">
        <v>0</v>
      </c>
      <c r="G61" s="133">
        <v>0</v>
      </c>
      <c r="H61" s="133">
        <v>0</v>
      </c>
      <c r="I61" s="133">
        <v>0</v>
      </c>
      <c r="J61" s="133">
        <v>0</v>
      </c>
      <c r="K61" s="133">
        <v>0</v>
      </c>
      <c r="L61" s="133">
        <v>0</v>
      </c>
      <c r="M61" s="133">
        <v>0</v>
      </c>
      <c r="N61" s="133">
        <v>0</v>
      </c>
      <c r="O61" s="133">
        <v>9</v>
      </c>
      <c r="P61" s="133">
        <v>2</v>
      </c>
      <c r="Q61" s="133">
        <v>0</v>
      </c>
    </row>
    <row r="62" spans="1:17" ht="12.75">
      <c r="A62" s="137">
        <v>57</v>
      </c>
      <c r="B62" s="137" t="s">
        <v>351</v>
      </c>
      <c r="C62" s="133">
        <v>24</v>
      </c>
      <c r="D62" s="133">
        <v>4</v>
      </c>
      <c r="E62" s="133">
        <v>0</v>
      </c>
      <c r="F62" s="133">
        <v>0</v>
      </c>
      <c r="G62" s="133">
        <v>0</v>
      </c>
      <c r="H62" s="133">
        <v>0</v>
      </c>
      <c r="I62" s="133">
        <v>0</v>
      </c>
      <c r="J62" s="133">
        <v>0</v>
      </c>
      <c r="K62" s="133">
        <v>0</v>
      </c>
      <c r="L62" s="133">
        <v>0</v>
      </c>
      <c r="M62" s="133">
        <v>0</v>
      </c>
      <c r="N62" s="133">
        <v>0</v>
      </c>
      <c r="O62" s="133">
        <v>10</v>
      </c>
      <c r="P62" s="133">
        <v>3</v>
      </c>
      <c r="Q62" s="133">
        <v>0</v>
      </c>
    </row>
    <row r="63" spans="1:17" ht="12.75">
      <c r="A63" s="137">
        <v>58</v>
      </c>
      <c r="B63" s="137" t="s">
        <v>352</v>
      </c>
      <c r="C63" s="133">
        <v>30</v>
      </c>
      <c r="D63" s="133">
        <v>9</v>
      </c>
      <c r="E63" s="133">
        <v>2</v>
      </c>
      <c r="F63" s="133">
        <v>0</v>
      </c>
      <c r="G63" s="133">
        <v>0</v>
      </c>
      <c r="H63" s="133">
        <v>0</v>
      </c>
      <c r="I63" s="133">
        <v>0</v>
      </c>
      <c r="J63" s="133">
        <v>0</v>
      </c>
      <c r="K63" s="133">
        <v>0</v>
      </c>
      <c r="L63" s="133">
        <v>0</v>
      </c>
      <c r="M63" s="133">
        <v>0</v>
      </c>
      <c r="N63" s="133">
        <v>0</v>
      </c>
      <c r="O63" s="133">
        <v>1</v>
      </c>
      <c r="P63" s="133">
        <v>0</v>
      </c>
      <c r="Q63" s="133">
        <v>0</v>
      </c>
    </row>
    <row r="64" spans="1:17" ht="12.75">
      <c r="A64" s="137">
        <v>59</v>
      </c>
      <c r="B64" s="137" t="s">
        <v>319</v>
      </c>
      <c r="C64" s="133">
        <v>30</v>
      </c>
      <c r="D64" s="133">
        <v>11</v>
      </c>
      <c r="E64" s="133">
        <v>4</v>
      </c>
      <c r="F64" s="133">
        <v>2</v>
      </c>
      <c r="G64" s="133">
        <v>0</v>
      </c>
      <c r="H64" s="133">
        <v>0</v>
      </c>
      <c r="I64" s="133">
        <v>0</v>
      </c>
      <c r="J64" s="133">
        <v>0</v>
      </c>
      <c r="K64" s="133">
        <v>0</v>
      </c>
      <c r="L64" s="133">
        <v>1</v>
      </c>
      <c r="M64" s="133">
        <v>0</v>
      </c>
      <c r="N64" s="133">
        <v>0</v>
      </c>
      <c r="O64" s="133">
        <v>25</v>
      </c>
      <c r="P64" s="133">
        <v>6</v>
      </c>
      <c r="Q64" s="133">
        <v>3</v>
      </c>
    </row>
    <row r="65" spans="1:17" ht="12.75">
      <c r="A65" s="137">
        <v>60</v>
      </c>
      <c r="B65" s="137" t="s">
        <v>353</v>
      </c>
      <c r="C65" s="133">
        <v>10</v>
      </c>
      <c r="D65" s="133">
        <v>0</v>
      </c>
      <c r="E65" s="133">
        <v>0</v>
      </c>
      <c r="F65" s="133">
        <v>0</v>
      </c>
      <c r="G65" s="133">
        <v>0</v>
      </c>
      <c r="H65" s="133">
        <v>0</v>
      </c>
      <c r="I65" s="133">
        <v>1</v>
      </c>
      <c r="J65" s="133">
        <v>0</v>
      </c>
      <c r="K65" s="133">
        <v>0</v>
      </c>
      <c r="L65" s="133">
        <v>2</v>
      </c>
      <c r="M65" s="133">
        <v>0</v>
      </c>
      <c r="N65" s="133">
        <v>0</v>
      </c>
      <c r="O65" s="133">
        <v>1</v>
      </c>
      <c r="P65" s="133">
        <v>1</v>
      </c>
      <c r="Q65" s="133">
        <v>0</v>
      </c>
    </row>
    <row r="66" spans="1:17" ht="12.75">
      <c r="A66" s="137">
        <v>61</v>
      </c>
      <c r="B66" s="137" t="s">
        <v>354</v>
      </c>
      <c r="C66" s="133">
        <v>68</v>
      </c>
      <c r="D66" s="133">
        <v>34</v>
      </c>
      <c r="E66" s="133">
        <v>0</v>
      </c>
      <c r="F66" s="133">
        <v>0</v>
      </c>
      <c r="G66" s="133">
        <v>0</v>
      </c>
      <c r="H66" s="133">
        <v>0</v>
      </c>
      <c r="I66" s="133">
        <v>0</v>
      </c>
      <c r="J66" s="133">
        <v>0</v>
      </c>
      <c r="K66" s="133">
        <v>0</v>
      </c>
      <c r="L66" s="133">
        <v>1</v>
      </c>
      <c r="M66" s="133">
        <v>1</v>
      </c>
      <c r="N66" s="133">
        <v>0</v>
      </c>
      <c r="O66" s="133">
        <v>38</v>
      </c>
      <c r="P66" s="133">
        <v>9</v>
      </c>
      <c r="Q66" s="133">
        <v>0</v>
      </c>
    </row>
    <row r="67" spans="1:17" ht="12.75">
      <c r="A67" s="137">
        <v>62</v>
      </c>
      <c r="B67" s="137" t="s">
        <v>355</v>
      </c>
      <c r="C67" s="133">
        <v>0</v>
      </c>
      <c r="D67" s="133">
        <v>0</v>
      </c>
      <c r="E67" s="133">
        <v>0</v>
      </c>
      <c r="F67" s="133">
        <v>0</v>
      </c>
      <c r="G67" s="133">
        <v>0</v>
      </c>
      <c r="H67" s="133">
        <v>0</v>
      </c>
      <c r="I67" s="133">
        <v>0</v>
      </c>
      <c r="J67" s="133">
        <v>0</v>
      </c>
      <c r="K67" s="133">
        <v>0</v>
      </c>
      <c r="L67" s="133">
        <v>0</v>
      </c>
      <c r="M67" s="133">
        <v>0</v>
      </c>
      <c r="N67" s="133">
        <v>0</v>
      </c>
      <c r="O67" s="133">
        <v>20</v>
      </c>
      <c r="P67" s="133">
        <v>2</v>
      </c>
      <c r="Q67" s="133">
        <v>1</v>
      </c>
    </row>
    <row r="68" spans="1:17" ht="12.75">
      <c r="A68" s="137">
        <v>63</v>
      </c>
      <c r="B68" s="137" t="s">
        <v>356</v>
      </c>
      <c r="C68" s="133">
        <v>7</v>
      </c>
      <c r="D68" s="133">
        <v>0</v>
      </c>
      <c r="E68" s="133">
        <v>2</v>
      </c>
      <c r="F68" s="133">
        <v>0</v>
      </c>
      <c r="G68" s="133">
        <v>0</v>
      </c>
      <c r="H68" s="133">
        <v>0</v>
      </c>
      <c r="I68" s="133">
        <v>0</v>
      </c>
      <c r="J68" s="133">
        <v>0</v>
      </c>
      <c r="K68" s="133">
        <v>0</v>
      </c>
      <c r="L68" s="133">
        <v>31</v>
      </c>
      <c r="M68" s="133">
        <v>0</v>
      </c>
      <c r="N68" s="133">
        <v>9</v>
      </c>
      <c r="O68" s="133">
        <v>7</v>
      </c>
      <c r="P68" s="133">
        <v>0</v>
      </c>
      <c r="Q68" s="133">
        <v>2</v>
      </c>
    </row>
    <row r="69" spans="1:17" ht="12.75">
      <c r="A69" s="137">
        <v>64</v>
      </c>
      <c r="B69" s="137" t="s">
        <v>357</v>
      </c>
      <c r="C69" s="133">
        <v>26</v>
      </c>
      <c r="D69" s="133">
        <v>7</v>
      </c>
      <c r="E69" s="133">
        <v>1</v>
      </c>
      <c r="F69" s="133">
        <v>0</v>
      </c>
      <c r="G69" s="133">
        <v>0</v>
      </c>
      <c r="H69" s="133">
        <v>1</v>
      </c>
      <c r="I69" s="133">
        <v>0</v>
      </c>
      <c r="J69" s="133">
        <v>0</v>
      </c>
      <c r="K69" s="133">
        <v>0</v>
      </c>
      <c r="L69" s="133">
        <v>1</v>
      </c>
      <c r="M69" s="133">
        <v>0</v>
      </c>
      <c r="N69" s="133">
        <v>0</v>
      </c>
      <c r="O69" s="133">
        <v>21</v>
      </c>
      <c r="P69" s="133">
        <v>3</v>
      </c>
      <c r="Q69" s="133">
        <v>1</v>
      </c>
    </row>
    <row r="70" spans="1:17" ht="12.75">
      <c r="A70" s="137">
        <v>65</v>
      </c>
      <c r="B70" s="137" t="s">
        <v>358</v>
      </c>
      <c r="C70" s="133">
        <v>0</v>
      </c>
      <c r="D70" s="133">
        <v>0</v>
      </c>
      <c r="E70" s="133">
        <v>0</v>
      </c>
      <c r="F70" s="133">
        <v>0</v>
      </c>
      <c r="G70" s="133">
        <v>0</v>
      </c>
      <c r="H70" s="133">
        <v>0</v>
      </c>
      <c r="I70" s="133">
        <v>0</v>
      </c>
      <c r="J70" s="133">
        <v>0</v>
      </c>
      <c r="K70" s="133">
        <v>0</v>
      </c>
      <c r="L70" s="133">
        <v>0</v>
      </c>
      <c r="M70" s="133">
        <v>0</v>
      </c>
      <c r="N70" s="133">
        <v>0</v>
      </c>
      <c r="O70" s="133">
        <v>14</v>
      </c>
      <c r="P70" s="133">
        <v>3</v>
      </c>
      <c r="Q70" s="133">
        <v>0</v>
      </c>
    </row>
    <row r="71" spans="1:17" ht="25.5">
      <c r="A71" s="137">
        <v>66</v>
      </c>
      <c r="B71" s="137" t="s">
        <v>359</v>
      </c>
      <c r="C71" s="133">
        <v>53</v>
      </c>
      <c r="D71" s="133">
        <v>6</v>
      </c>
      <c r="E71" s="133">
        <v>2</v>
      </c>
      <c r="F71" s="133">
        <v>0</v>
      </c>
      <c r="G71" s="133">
        <v>0</v>
      </c>
      <c r="H71" s="133">
        <v>0</v>
      </c>
      <c r="I71" s="133">
        <v>0</v>
      </c>
      <c r="J71" s="133">
        <v>0</v>
      </c>
      <c r="K71" s="133">
        <v>0</v>
      </c>
      <c r="L71" s="133">
        <v>1</v>
      </c>
      <c r="M71" s="133">
        <v>0</v>
      </c>
      <c r="N71" s="133">
        <v>0</v>
      </c>
      <c r="O71" s="133">
        <v>18</v>
      </c>
      <c r="P71" s="133">
        <v>1</v>
      </c>
      <c r="Q71" s="133">
        <v>0</v>
      </c>
    </row>
    <row r="72" spans="1:17" ht="12.75">
      <c r="A72" s="137">
        <v>67</v>
      </c>
      <c r="B72" s="137" t="s">
        <v>360</v>
      </c>
      <c r="C72" s="133">
        <v>18</v>
      </c>
      <c r="D72" s="133">
        <v>3</v>
      </c>
      <c r="E72" s="133">
        <v>0</v>
      </c>
      <c r="F72" s="133">
        <v>0</v>
      </c>
      <c r="G72" s="133">
        <v>0</v>
      </c>
      <c r="H72" s="133">
        <v>0</v>
      </c>
      <c r="I72" s="133">
        <v>0</v>
      </c>
      <c r="J72" s="133">
        <v>0</v>
      </c>
      <c r="K72" s="133">
        <v>0</v>
      </c>
      <c r="L72" s="133">
        <v>1</v>
      </c>
      <c r="M72" s="133">
        <v>0</v>
      </c>
      <c r="N72" s="133">
        <v>0</v>
      </c>
      <c r="O72" s="133">
        <v>7</v>
      </c>
      <c r="P72" s="133">
        <v>2</v>
      </c>
      <c r="Q72" s="133">
        <v>0</v>
      </c>
    </row>
    <row r="73" spans="1:17" ht="12.75">
      <c r="A73" s="137">
        <v>68</v>
      </c>
      <c r="B73" s="137" t="s">
        <v>361</v>
      </c>
      <c r="C73" s="133">
        <v>29</v>
      </c>
      <c r="D73" s="133">
        <v>13</v>
      </c>
      <c r="E73" s="133">
        <v>2</v>
      </c>
      <c r="F73" s="133">
        <v>0</v>
      </c>
      <c r="G73" s="133">
        <v>0</v>
      </c>
      <c r="H73" s="133">
        <v>0</v>
      </c>
      <c r="I73" s="133">
        <v>0</v>
      </c>
      <c r="J73" s="133">
        <v>0</v>
      </c>
      <c r="K73" s="133">
        <v>0</v>
      </c>
      <c r="L73" s="133">
        <v>2</v>
      </c>
      <c r="M73" s="133">
        <v>2</v>
      </c>
      <c r="N73" s="133">
        <v>0</v>
      </c>
      <c r="O73" s="133">
        <v>18</v>
      </c>
      <c r="P73" s="133">
        <v>12</v>
      </c>
      <c r="Q73" s="133">
        <v>0</v>
      </c>
    </row>
    <row r="74" spans="1:17" ht="12.75">
      <c r="A74" s="137">
        <v>69</v>
      </c>
      <c r="B74" s="137" t="s">
        <v>362</v>
      </c>
      <c r="C74" s="133">
        <v>27</v>
      </c>
      <c r="D74" s="133">
        <v>4</v>
      </c>
      <c r="E74" s="133">
        <v>0</v>
      </c>
      <c r="F74" s="133">
        <v>0</v>
      </c>
      <c r="G74" s="133">
        <v>0</v>
      </c>
      <c r="H74" s="133">
        <v>0</v>
      </c>
      <c r="I74" s="133">
        <v>0</v>
      </c>
      <c r="J74" s="133">
        <v>0</v>
      </c>
      <c r="K74" s="133">
        <v>0</v>
      </c>
      <c r="L74" s="133">
        <v>2</v>
      </c>
      <c r="M74" s="133">
        <v>1</v>
      </c>
      <c r="N74" s="133">
        <v>0</v>
      </c>
      <c r="O74" s="133">
        <v>11</v>
      </c>
      <c r="P74" s="133">
        <v>0</v>
      </c>
      <c r="Q74" s="133">
        <v>2</v>
      </c>
    </row>
    <row r="75" spans="1:17" ht="12.75">
      <c r="A75" s="137">
        <v>70</v>
      </c>
      <c r="B75" s="137" t="s">
        <v>363</v>
      </c>
      <c r="C75" s="133">
        <v>19</v>
      </c>
      <c r="D75" s="133">
        <v>16</v>
      </c>
      <c r="E75" s="133">
        <v>0</v>
      </c>
      <c r="F75" s="133">
        <v>0</v>
      </c>
      <c r="G75" s="133">
        <v>0</v>
      </c>
      <c r="H75" s="133">
        <v>0</v>
      </c>
      <c r="I75" s="133">
        <v>0</v>
      </c>
      <c r="J75" s="133">
        <v>0</v>
      </c>
      <c r="K75" s="133">
        <v>0</v>
      </c>
      <c r="L75" s="133">
        <v>1</v>
      </c>
      <c r="M75" s="133">
        <v>0</v>
      </c>
      <c r="N75" s="133">
        <v>0</v>
      </c>
      <c r="O75" s="133">
        <v>10</v>
      </c>
      <c r="P75" s="133">
        <v>2</v>
      </c>
      <c r="Q75" s="133">
        <v>3</v>
      </c>
    </row>
    <row r="76" spans="1:17" ht="12.75">
      <c r="A76" s="137">
        <v>71</v>
      </c>
      <c r="B76" s="137" t="s">
        <v>364</v>
      </c>
      <c r="C76" s="133">
        <v>20</v>
      </c>
      <c r="D76" s="133">
        <v>1</v>
      </c>
      <c r="E76" s="133">
        <v>0</v>
      </c>
      <c r="F76" s="133">
        <v>0</v>
      </c>
      <c r="G76" s="133">
        <v>0</v>
      </c>
      <c r="H76" s="133">
        <v>0</v>
      </c>
      <c r="I76" s="133">
        <v>0</v>
      </c>
      <c r="J76" s="133">
        <v>0</v>
      </c>
      <c r="K76" s="133">
        <v>0</v>
      </c>
      <c r="L76" s="133">
        <v>2</v>
      </c>
      <c r="M76" s="133">
        <v>0</v>
      </c>
      <c r="N76" s="133">
        <v>0</v>
      </c>
      <c r="O76" s="133">
        <v>29</v>
      </c>
      <c r="P76" s="133">
        <v>4</v>
      </c>
      <c r="Q76" s="133">
        <v>0</v>
      </c>
    </row>
    <row r="77" spans="1:17" ht="12.75">
      <c r="A77" s="137">
        <v>72</v>
      </c>
      <c r="B77" s="137" t="s">
        <v>365</v>
      </c>
      <c r="C77" s="133">
        <v>0</v>
      </c>
      <c r="D77" s="133">
        <v>0</v>
      </c>
      <c r="E77" s="133">
        <v>0</v>
      </c>
      <c r="F77" s="133">
        <v>0</v>
      </c>
      <c r="G77" s="133">
        <v>0</v>
      </c>
      <c r="H77" s="133">
        <v>0</v>
      </c>
      <c r="I77" s="133">
        <v>0</v>
      </c>
      <c r="J77" s="133">
        <v>0</v>
      </c>
      <c r="K77" s="133">
        <v>0</v>
      </c>
      <c r="L77" s="133">
        <v>0</v>
      </c>
      <c r="M77" s="133">
        <v>0</v>
      </c>
      <c r="N77" s="133">
        <v>0</v>
      </c>
      <c r="O77" s="133">
        <v>0</v>
      </c>
      <c r="P77" s="133">
        <v>0</v>
      </c>
      <c r="Q77" s="133">
        <v>0</v>
      </c>
    </row>
    <row r="78" spans="1:17" ht="12.75">
      <c r="A78" s="137">
        <v>73</v>
      </c>
      <c r="B78" s="137" t="s">
        <v>366</v>
      </c>
      <c r="C78" s="133">
        <v>20</v>
      </c>
      <c r="D78" s="133">
        <v>6</v>
      </c>
      <c r="E78" s="133">
        <v>0</v>
      </c>
      <c r="F78" s="133">
        <v>0</v>
      </c>
      <c r="G78" s="133">
        <v>0</v>
      </c>
      <c r="H78" s="133">
        <v>0</v>
      </c>
      <c r="I78" s="133">
        <v>0</v>
      </c>
      <c r="J78" s="133">
        <v>0</v>
      </c>
      <c r="K78" s="133">
        <v>0</v>
      </c>
      <c r="L78" s="133">
        <v>0</v>
      </c>
      <c r="M78" s="133">
        <v>0</v>
      </c>
      <c r="N78" s="133">
        <v>0</v>
      </c>
      <c r="O78" s="133">
        <v>9</v>
      </c>
      <c r="P78" s="133">
        <v>3</v>
      </c>
      <c r="Q78" s="133">
        <v>0</v>
      </c>
    </row>
    <row r="79" spans="1:17" ht="12.75">
      <c r="A79" s="137">
        <v>74</v>
      </c>
      <c r="B79" s="137" t="s">
        <v>367</v>
      </c>
      <c r="C79" s="133">
        <v>28</v>
      </c>
      <c r="D79" s="133">
        <v>13</v>
      </c>
      <c r="E79" s="133">
        <v>4</v>
      </c>
      <c r="F79" s="133">
        <v>1</v>
      </c>
      <c r="G79" s="133">
        <v>0</v>
      </c>
      <c r="H79" s="133">
        <v>0</v>
      </c>
      <c r="I79" s="133">
        <v>0</v>
      </c>
      <c r="J79" s="133">
        <v>0</v>
      </c>
      <c r="K79" s="133">
        <v>0</v>
      </c>
      <c r="L79" s="133">
        <v>0</v>
      </c>
      <c r="M79" s="133">
        <v>0</v>
      </c>
      <c r="N79" s="133">
        <v>0</v>
      </c>
      <c r="O79" s="133">
        <v>3</v>
      </c>
      <c r="P79" s="133">
        <v>1</v>
      </c>
      <c r="Q79" s="133">
        <v>1</v>
      </c>
    </row>
    <row r="80" spans="1:17" ht="12.75">
      <c r="A80" s="137">
        <v>75</v>
      </c>
      <c r="B80" s="137" t="s">
        <v>315</v>
      </c>
      <c r="C80" s="133">
        <v>31</v>
      </c>
      <c r="D80" s="133">
        <v>14</v>
      </c>
      <c r="E80" s="133">
        <v>0</v>
      </c>
      <c r="F80" s="133">
        <v>0</v>
      </c>
      <c r="G80" s="133">
        <v>0</v>
      </c>
      <c r="H80" s="133">
        <v>0</v>
      </c>
      <c r="I80" s="133">
        <v>0</v>
      </c>
      <c r="J80" s="133">
        <v>0</v>
      </c>
      <c r="K80" s="133">
        <v>0</v>
      </c>
      <c r="L80" s="133">
        <v>3</v>
      </c>
      <c r="M80" s="133">
        <v>0</v>
      </c>
      <c r="N80" s="133">
        <v>0</v>
      </c>
      <c r="O80" s="133">
        <v>22</v>
      </c>
      <c r="P80" s="133">
        <v>2</v>
      </c>
      <c r="Q80" s="133">
        <v>0</v>
      </c>
    </row>
    <row r="81" spans="1:17" ht="12.75">
      <c r="A81" s="137">
        <v>76</v>
      </c>
      <c r="B81" s="137" t="s">
        <v>368</v>
      </c>
      <c r="C81" s="133">
        <v>15</v>
      </c>
      <c r="D81" s="133">
        <v>5</v>
      </c>
      <c r="E81" s="133">
        <v>0</v>
      </c>
      <c r="F81" s="133">
        <v>0</v>
      </c>
      <c r="G81" s="133">
        <v>0</v>
      </c>
      <c r="H81" s="133">
        <v>0</v>
      </c>
      <c r="I81" s="133">
        <v>0</v>
      </c>
      <c r="J81" s="133">
        <v>0</v>
      </c>
      <c r="K81" s="133">
        <v>0</v>
      </c>
      <c r="L81" s="133">
        <v>3</v>
      </c>
      <c r="M81" s="133">
        <v>3</v>
      </c>
      <c r="N81" s="133">
        <v>0</v>
      </c>
      <c r="O81" s="133">
        <v>33</v>
      </c>
      <c r="P81" s="133">
        <v>11</v>
      </c>
      <c r="Q81" s="133">
        <v>5</v>
      </c>
    </row>
    <row r="82" spans="1:17" ht="25.5">
      <c r="A82" s="137">
        <v>79</v>
      </c>
      <c r="B82" s="137" t="s">
        <v>369</v>
      </c>
      <c r="C82" s="133">
        <v>2</v>
      </c>
      <c r="D82" s="133">
        <v>1</v>
      </c>
      <c r="E82" s="133">
        <v>0</v>
      </c>
      <c r="F82" s="133">
        <v>0</v>
      </c>
      <c r="G82" s="133">
        <v>0</v>
      </c>
      <c r="H82" s="133">
        <v>0</v>
      </c>
      <c r="I82" s="133">
        <v>0</v>
      </c>
      <c r="J82" s="133">
        <v>0</v>
      </c>
      <c r="K82" s="133">
        <v>0</v>
      </c>
      <c r="L82" s="133">
        <v>0</v>
      </c>
      <c r="M82" s="133">
        <v>0</v>
      </c>
      <c r="N82" s="133">
        <v>0</v>
      </c>
      <c r="O82" s="133">
        <v>5</v>
      </c>
      <c r="P82" s="133">
        <v>2</v>
      </c>
      <c r="Q82" s="133">
        <v>0</v>
      </c>
    </row>
    <row r="83" spans="1:17" ht="25.5">
      <c r="A83" s="137">
        <v>83</v>
      </c>
      <c r="B83" s="137" t="s">
        <v>370</v>
      </c>
      <c r="C83" s="133">
        <v>0</v>
      </c>
      <c r="D83" s="133">
        <v>0</v>
      </c>
      <c r="E83" s="133">
        <v>0</v>
      </c>
      <c r="F83" s="133">
        <v>0</v>
      </c>
      <c r="G83" s="133">
        <v>0</v>
      </c>
      <c r="H83" s="133">
        <v>0</v>
      </c>
      <c r="I83" s="133">
        <v>0</v>
      </c>
      <c r="J83" s="133">
        <v>0</v>
      </c>
      <c r="K83" s="133">
        <v>0</v>
      </c>
      <c r="L83" s="133">
        <v>0</v>
      </c>
      <c r="M83" s="133">
        <v>0</v>
      </c>
      <c r="N83" s="133">
        <v>0</v>
      </c>
      <c r="O83" s="133">
        <v>2</v>
      </c>
      <c r="P83" s="133">
        <v>0</v>
      </c>
      <c r="Q83" s="133">
        <v>1</v>
      </c>
    </row>
    <row r="84" spans="1:17" ht="25.5">
      <c r="A84" s="137">
        <v>86</v>
      </c>
      <c r="B84" s="137" t="s">
        <v>379</v>
      </c>
      <c r="C84" s="133">
        <v>1</v>
      </c>
      <c r="D84" s="133">
        <v>0</v>
      </c>
      <c r="E84" s="133">
        <v>0</v>
      </c>
      <c r="F84" s="133">
        <v>0</v>
      </c>
      <c r="G84" s="133">
        <v>0</v>
      </c>
      <c r="H84" s="133">
        <v>0</v>
      </c>
      <c r="I84" s="133">
        <v>0</v>
      </c>
      <c r="J84" s="133">
        <v>0</v>
      </c>
      <c r="K84" s="133">
        <v>0</v>
      </c>
      <c r="L84" s="133">
        <v>9</v>
      </c>
      <c r="M84" s="133">
        <v>0</v>
      </c>
      <c r="N84" s="133">
        <v>0</v>
      </c>
      <c r="O84" s="133">
        <v>19</v>
      </c>
      <c r="P84" s="133">
        <v>6</v>
      </c>
      <c r="Q84" s="133">
        <v>0</v>
      </c>
    </row>
    <row r="85" spans="1:17" ht="25.5">
      <c r="A85" s="137">
        <v>87</v>
      </c>
      <c r="B85" s="137" t="s">
        <v>372</v>
      </c>
      <c r="C85" s="133">
        <v>4</v>
      </c>
      <c r="D85" s="133">
        <v>0</v>
      </c>
      <c r="E85" s="133">
        <v>0</v>
      </c>
      <c r="F85" s="133">
        <v>0</v>
      </c>
      <c r="G85" s="133">
        <v>0</v>
      </c>
      <c r="H85" s="133">
        <v>0</v>
      </c>
      <c r="I85" s="133">
        <v>0</v>
      </c>
      <c r="J85" s="133">
        <v>0</v>
      </c>
      <c r="K85" s="133">
        <v>0</v>
      </c>
      <c r="L85" s="133">
        <v>0</v>
      </c>
      <c r="M85" s="133">
        <v>0</v>
      </c>
      <c r="N85" s="133">
        <v>0</v>
      </c>
      <c r="O85" s="133">
        <v>2</v>
      </c>
      <c r="P85" s="133">
        <v>0</v>
      </c>
      <c r="Q85" s="133">
        <v>0</v>
      </c>
    </row>
    <row r="86" spans="1:17" ht="25.5">
      <c r="A86" s="137">
        <v>89</v>
      </c>
      <c r="B86" s="137" t="s">
        <v>371</v>
      </c>
      <c r="C86" s="133">
        <v>2</v>
      </c>
      <c r="D86" s="133">
        <v>0</v>
      </c>
      <c r="E86" s="133">
        <v>0</v>
      </c>
      <c r="F86" s="133">
        <v>0</v>
      </c>
      <c r="G86" s="133">
        <v>0</v>
      </c>
      <c r="H86" s="133">
        <v>0</v>
      </c>
      <c r="I86" s="133">
        <v>0</v>
      </c>
      <c r="J86" s="133">
        <v>0</v>
      </c>
      <c r="K86" s="133">
        <v>0</v>
      </c>
      <c r="L86" s="133">
        <v>0</v>
      </c>
      <c r="M86" s="133">
        <v>0</v>
      </c>
      <c r="N86" s="133">
        <v>0</v>
      </c>
      <c r="O86" s="133">
        <v>11</v>
      </c>
      <c r="P86" s="133">
        <v>3</v>
      </c>
      <c r="Q86" s="133">
        <v>0</v>
      </c>
    </row>
    <row r="87" spans="1:17" ht="12.75">
      <c r="A87" s="137">
        <v>91</v>
      </c>
      <c r="B87" s="137" t="s">
        <v>306</v>
      </c>
      <c r="C87" s="133">
        <v>12</v>
      </c>
      <c r="D87" s="133">
        <v>6</v>
      </c>
      <c r="E87" s="133">
        <v>0</v>
      </c>
      <c r="F87" s="133">
        <v>0</v>
      </c>
      <c r="G87" s="133">
        <v>0</v>
      </c>
      <c r="H87" s="133">
        <v>0</v>
      </c>
      <c r="I87" s="133">
        <v>1</v>
      </c>
      <c r="J87" s="133">
        <v>0</v>
      </c>
      <c r="K87" s="133">
        <v>0</v>
      </c>
      <c r="L87" s="133">
        <v>0</v>
      </c>
      <c r="M87" s="133">
        <v>0</v>
      </c>
      <c r="N87" s="133">
        <v>0</v>
      </c>
      <c r="O87" s="133">
        <v>20</v>
      </c>
      <c r="P87" s="133">
        <v>7</v>
      </c>
      <c r="Q87" s="133">
        <v>1</v>
      </c>
    </row>
    <row r="88" spans="1:17" ht="12.75">
      <c r="A88" s="137">
        <v>92</v>
      </c>
      <c r="B88" s="137" t="s">
        <v>380</v>
      </c>
      <c r="C88" s="133">
        <v>0</v>
      </c>
      <c r="D88" s="133">
        <v>0</v>
      </c>
      <c r="E88" s="133">
        <v>0</v>
      </c>
      <c r="F88" s="133">
        <v>0</v>
      </c>
      <c r="G88" s="133">
        <v>0</v>
      </c>
      <c r="H88" s="133">
        <v>0</v>
      </c>
      <c r="I88" s="133">
        <v>0</v>
      </c>
      <c r="J88" s="133">
        <v>0</v>
      </c>
      <c r="K88" s="133">
        <v>0</v>
      </c>
      <c r="L88" s="133">
        <v>0</v>
      </c>
      <c r="M88" s="133">
        <v>0</v>
      </c>
      <c r="N88" s="133">
        <v>0</v>
      </c>
      <c r="O88" s="133">
        <v>1</v>
      </c>
      <c r="P88" s="133">
        <v>0</v>
      </c>
      <c r="Q88" s="133">
        <v>0</v>
      </c>
    </row>
    <row r="89" spans="1:17" ht="12.75">
      <c r="A89" s="137">
        <v>77</v>
      </c>
      <c r="B89" s="137" t="s">
        <v>381</v>
      </c>
      <c r="C89" s="133">
        <v>0</v>
      </c>
      <c r="D89" s="133">
        <v>0</v>
      </c>
      <c r="E89" s="133">
        <v>0</v>
      </c>
      <c r="F89" s="133">
        <v>0</v>
      </c>
      <c r="G89" s="133">
        <v>0</v>
      </c>
      <c r="H89" s="133">
        <v>0</v>
      </c>
      <c r="I89" s="133">
        <v>0</v>
      </c>
      <c r="J89" s="133">
        <v>0</v>
      </c>
      <c r="K89" s="133">
        <v>0</v>
      </c>
      <c r="L89" s="133">
        <v>0</v>
      </c>
      <c r="M89" s="133">
        <v>0</v>
      </c>
      <c r="N89" s="133">
        <v>0</v>
      </c>
      <c r="O89" s="133">
        <v>25</v>
      </c>
      <c r="P89" s="133">
        <v>0</v>
      </c>
      <c r="Q89" s="133">
        <v>25</v>
      </c>
    </row>
    <row r="90" spans="1:17" ht="12.75">
      <c r="A90" s="137">
        <v>78</v>
      </c>
      <c r="B90" s="139" t="s">
        <v>382</v>
      </c>
      <c r="C90" s="133">
        <v>1</v>
      </c>
      <c r="D90" s="133">
        <v>0</v>
      </c>
      <c r="E90" s="133">
        <v>1</v>
      </c>
      <c r="F90" s="133">
        <v>2</v>
      </c>
      <c r="G90" s="133">
        <v>0</v>
      </c>
      <c r="H90" s="133">
        <v>0</v>
      </c>
      <c r="I90" s="133">
        <v>0</v>
      </c>
      <c r="J90" s="133">
        <v>0</v>
      </c>
      <c r="K90" s="133">
        <v>0</v>
      </c>
      <c r="L90" s="133">
        <v>1</v>
      </c>
      <c r="M90" s="133">
        <v>0</v>
      </c>
      <c r="N90" s="133">
        <v>0</v>
      </c>
      <c r="O90" s="133">
        <v>51</v>
      </c>
      <c r="P90" s="133">
        <v>4</v>
      </c>
      <c r="Q90" s="133">
        <v>17</v>
      </c>
    </row>
  </sheetData>
  <sheetProtection/>
  <mergeCells count="9">
    <mergeCell ref="A1:A5"/>
    <mergeCell ref="B1:B5"/>
    <mergeCell ref="C1:Q2"/>
    <mergeCell ref="C3:Q3"/>
    <mergeCell ref="C4:E4"/>
    <mergeCell ref="F4:H4"/>
    <mergeCell ref="I4:K4"/>
    <mergeCell ref="L4:N4"/>
    <mergeCell ref="O4:Q4"/>
  </mergeCells>
  <printOptions/>
  <pageMargins left="0.7" right="0.7" top="0.75" bottom="0.75" header="0.3" footer="0.3"/>
  <pageSetup fitToHeight="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0"/>
  <sheetViews>
    <sheetView zoomScalePageLayoutView="0" workbookViewId="0" topLeftCell="A50">
      <selection activeCell="B6" sqref="B6"/>
    </sheetView>
  </sheetViews>
  <sheetFormatPr defaultColWidth="9.00390625" defaultRowHeight="12.75"/>
  <cols>
    <col min="2" max="2" width="25.75390625" style="0" customWidth="1"/>
  </cols>
  <sheetData>
    <row r="1" spans="1:17" ht="12.75">
      <c r="A1" s="460" t="s">
        <v>192</v>
      </c>
      <c r="B1" s="463" t="s">
        <v>385</v>
      </c>
      <c r="C1" s="466" t="s">
        <v>386</v>
      </c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</row>
    <row r="2" spans="1:17" ht="12.75">
      <c r="A2" s="461"/>
      <c r="B2" s="464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</row>
    <row r="3" spans="1:17" ht="12.75">
      <c r="A3" s="461"/>
      <c r="B3" s="464"/>
      <c r="C3" s="467" t="s">
        <v>245</v>
      </c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9"/>
    </row>
    <row r="4" spans="1:17" ht="12.75">
      <c r="A4" s="461"/>
      <c r="B4" s="464"/>
      <c r="C4" s="348" t="s">
        <v>186</v>
      </c>
      <c r="D4" s="349"/>
      <c r="E4" s="350"/>
      <c r="F4" s="348" t="s">
        <v>187</v>
      </c>
      <c r="G4" s="349"/>
      <c r="H4" s="350"/>
      <c r="I4" s="348" t="s">
        <v>183</v>
      </c>
      <c r="J4" s="349"/>
      <c r="K4" s="350"/>
      <c r="L4" s="348" t="s">
        <v>205</v>
      </c>
      <c r="M4" s="349"/>
      <c r="N4" s="350"/>
      <c r="O4" s="467" t="s">
        <v>240</v>
      </c>
      <c r="P4" s="468"/>
      <c r="Q4" s="469"/>
    </row>
    <row r="5" spans="1:17" ht="165.75">
      <c r="A5" s="462"/>
      <c r="B5" s="465"/>
      <c r="C5" s="134" t="s">
        <v>199</v>
      </c>
      <c r="D5" s="135" t="s">
        <v>383</v>
      </c>
      <c r="E5" s="135" t="s">
        <v>384</v>
      </c>
      <c r="F5" s="134" t="s">
        <v>199</v>
      </c>
      <c r="G5" s="135" t="s">
        <v>383</v>
      </c>
      <c r="H5" s="135" t="s">
        <v>384</v>
      </c>
      <c r="I5" s="134" t="s">
        <v>199</v>
      </c>
      <c r="J5" s="135" t="s">
        <v>383</v>
      </c>
      <c r="K5" s="135" t="s">
        <v>384</v>
      </c>
      <c r="L5" s="134" t="s">
        <v>199</v>
      </c>
      <c r="M5" s="135" t="s">
        <v>383</v>
      </c>
      <c r="N5" s="135" t="s">
        <v>384</v>
      </c>
      <c r="O5" s="134" t="s">
        <v>199</v>
      </c>
      <c r="P5" s="135" t="s">
        <v>383</v>
      </c>
      <c r="Q5" s="135" t="s">
        <v>384</v>
      </c>
    </row>
    <row r="6" spans="1:17" ht="12.75">
      <c r="A6" s="136">
        <v>1</v>
      </c>
      <c r="B6" s="137" t="s">
        <v>373</v>
      </c>
      <c r="C6" s="133">
        <v>7</v>
      </c>
      <c r="D6" s="133">
        <v>6</v>
      </c>
      <c r="E6" s="133">
        <v>0</v>
      </c>
      <c r="F6" s="133">
        <v>0</v>
      </c>
      <c r="G6" s="133">
        <v>0</v>
      </c>
      <c r="H6" s="133">
        <v>0</v>
      </c>
      <c r="I6" s="133">
        <v>0</v>
      </c>
      <c r="J6" s="133">
        <v>0</v>
      </c>
      <c r="K6" s="133">
        <v>0</v>
      </c>
      <c r="L6" s="133">
        <v>0</v>
      </c>
      <c r="M6" s="133">
        <v>0</v>
      </c>
      <c r="N6" s="133">
        <v>0</v>
      </c>
      <c r="O6" s="133">
        <v>0</v>
      </c>
      <c r="P6" s="133">
        <v>0</v>
      </c>
      <c r="Q6" s="133">
        <v>0</v>
      </c>
    </row>
    <row r="7" spans="1:17" ht="12.75">
      <c r="A7" s="137">
        <v>2</v>
      </c>
      <c r="B7" s="137" t="s">
        <v>298</v>
      </c>
      <c r="C7" s="133">
        <v>55</v>
      </c>
      <c r="D7" s="133">
        <v>39</v>
      </c>
      <c r="E7" s="133">
        <v>0</v>
      </c>
      <c r="F7" s="133">
        <v>0</v>
      </c>
      <c r="G7" s="133">
        <v>0</v>
      </c>
      <c r="H7" s="133">
        <v>0</v>
      </c>
      <c r="I7" s="133">
        <v>1</v>
      </c>
      <c r="J7" s="133">
        <v>0</v>
      </c>
      <c r="K7" s="133">
        <v>0</v>
      </c>
      <c r="L7" s="133">
        <v>5</v>
      </c>
      <c r="M7" s="133">
        <v>1</v>
      </c>
      <c r="N7" s="133">
        <v>0</v>
      </c>
      <c r="O7" s="133">
        <v>21</v>
      </c>
      <c r="P7" s="133">
        <v>6</v>
      </c>
      <c r="Q7" s="133">
        <v>1</v>
      </c>
    </row>
    <row r="8" spans="1:17" ht="12.75">
      <c r="A8" s="137">
        <v>3</v>
      </c>
      <c r="B8" s="137" t="s">
        <v>374</v>
      </c>
      <c r="C8" s="133">
        <v>21</v>
      </c>
      <c r="D8" s="133">
        <v>17</v>
      </c>
      <c r="E8" s="133">
        <v>0</v>
      </c>
      <c r="F8" s="133">
        <v>0</v>
      </c>
      <c r="G8" s="133">
        <v>0</v>
      </c>
      <c r="H8" s="133">
        <v>0</v>
      </c>
      <c r="I8" s="133">
        <v>0</v>
      </c>
      <c r="J8" s="133">
        <v>0</v>
      </c>
      <c r="K8" s="133">
        <v>0</v>
      </c>
      <c r="L8" s="133">
        <v>1</v>
      </c>
      <c r="M8" s="133">
        <v>0</v>
      </c>
      <c r="N8" s="133">
        <v>0</v>
      </c>
      <c r="O8" s="133">
        <v>10</v>
      </c>
      <c r="P8" s="133">
        <v>5</v>
      </c>
      <c r="Q8" s="133">
        <v>0</v>
      </c>
    </row>
    <row r="9" spans="1:17" ht="12.75">
      <c r="A9" s="137">
        <v>4</v>
      </c>
      <c r="B9" s="137" t="s">
        <v>375</v>
      </c>
      <c r="C9" s="133">
        <v>14</v>
      </c>
      <c r="D9" s="133">
        <v>9</v>
      </c>
      <c r="E9" s="133">
        <v>0</v>
      </c>
      <c r="F9" s="133">
        <v>0</v>
      </c>
      <c r="G9" s="133">
        <v>0</v>
      </c>
      <c r="H9" s="133">
        <v>0</v>
      </c>
      <c r="I9" s="133">
        <v>0</v>
      </c>
      <c r="J9" s="133">
        <v>0</v>
      </c>
      <c r="K9" s="133">
        <v>0</v>
      </c>
      <c r="L9" s="133">
        <v>0</v>
      </c>
      <c r="M9" s="133">
        <v>0</v>
      </c>
      <c r="N9" s="133">
        <v>0</v>
      </c>
      <c r="O9" s="133">
        <v>2</v>
      </c>
      <c r="P9" s="133">
        <v>1</v>
      </c>
      <c r="Q9" s="133">
        <v>0</v>
      </c>
    </row>
    <row r="10" spans="1:17" ht="12.75">
      <c r="A10" s="137">
        <v>5</v>
      </c>
      <c r="B10" s="137" t="s">
        <v>299</v>
      </c>
      <c r="C10" s="133">
        <v>108</v>
      </c>
      <c r="D10" s="133">
        <v>87</v>
      </c>
      <c r="E10" s="133">
        <v>0</v>
      </c>
      <c r="F10" s="133">
        <v>0</v>
      </c>
      <c r="G10" s="133">
        <v>0</v>
      </c>
      <c r="H10" s="133">
        <v>0</v>
      </c>
      <c r="I10" s="133">
        <v>0</v>
      </c>
      <c r="J10" s="133">
        <v>0</v>
      </c>
      <c r="K10" s="133">
        <v>0</v>
      </c>
      <c r="L10" s="133">
        <v>0</v>
      </c>
      <c r="M10" s="133">
        <v>0</v>
      </c>
      <c r="N10" s="133">
        <v>0</v>
      </c>
      <c r="O10" s="133">
        <v>0</v>
      </c>
      <c r="P10" s="133">
        <v>0</v>
      </c>
      <c r="Q10" s="133">
        <v>0</v>
      </c>
    </row>
    <row r="11" spans="1:17" ht="12.75">
      <c r="A11" s="137">
        <v>6</v>
      </c>
      <c r="B11" s="137" t="s">
        <v>300</v>
      </c>
      <c r="C11" s="133">
        <v>0</v>
      </c>
      <c r="D11" s="133">
        <v>0</v>
      </c>
      <c r="E11" s="133">
        <v>0</v>
      </c>
      <c r="F11" s="133">
        <v>0</v>
      </c>
      <c r="G11" s="133">
        <v>0</v>
      </c>
      <c r="H11" s="133">
        <v>0</v>
      </c>
      <c r="I11" s="133">
        <v>0</v>
      </c>
      <c r="J11" s="133">
        <v>0</v>
      </c>
      <c r="K11" s="133">
        <v>0</v>
      </c>
      <c r="L11" s="133">
        <v>0</v>
      </c>
      <c r="M11" s="133">
        <v>0</v>
      </c>
      <c r="N11" s="133">
        <v>0</v>
      </c>
      <c r="O11" s="133">
        <v>0</v>
      </c>
      <c r="P11" s="133">
        <v>0</v>
      </c>
      <c r="Q11" s="133">
        <v>0</v>
      </c>
    </row>
    <row r="12" spans="1:17" ht="25.5">
      <c r="A12" s="137">
        <v>7</v>
      </c>
      <c r="B12" s="137" t="s">
        <v>301</v>
      </c>
      <c r="C12" s="133">
        <v>1</v>
      </c>
      <c r="D12" s="133">
        <v>1</v>
      </c>
      <c r="E12" s="133">
        <v>0</v>
      </c>
      <c r="F12" s="133">
        <v>0</v>
      </c>
      <c r="G12" s="133">
        <v>0</v>
      </c>
      <c r="H12" s="133">
        <v>0</v>
      </c>
      <c r="I12" s="133">
        <v>0</v>
      </c>
      <c r="J12" s="133">
        <v>0</v>
      </c>
      <c r="K12" s="133">
        <v>0</v>
      </c>
      <c r="L12" s="133">
        <v>0</v>
      </c>
      <c r="M12" s="133">
        <v>0</v>
      </c>
      <c r="N12" s="133">
        <v>0</v>
      </c>
      <c r="O12" s="133">
        <v>1</v>
      </c>
      <c r="P12" s="133">
        <v>1</v>
      </c>
      <c r="Q12" s="133">
        <v>0</v>
      </c>
    </row>
    <row r="13" spans="1:17" ht="12.75">
      <c r="A13" s="137">
        <v>8</v>
      </c>
      <c r="B13" s="137" t="s">
        <v>302</v>
      </c>
      <c r="C13" s="133">
        <v>9</v>
      </c>
      <c r="D13" s="133">
        <v>7</v>
      </c>
      <c r="E13" s="133">
        <v>0</v>
      </c>
      <c r="F13" s="133">
        <v>0</v>
      </c>
      <c r="G13" s="133">
        <v>0</v>
      </c>
      <c r="H13" s="133">
        <v>0</v>
      </c>
      <c r="I13" s="133">
        <v>0</v>
      </c>
      <c r="J13" s="133">
        <v>0</v>
      </c>
      <c r="K13" s="133">
        <v>0</v>
      </c>
      <c r="L13" s="133">
        <v>0</v>
      </c>
      <c r="M13" s="133">
        <v>0</v>
      </c>
      <c r="N13" s="133">
        <v>0</v>
      </c>
      <c r="O13" s="133">
        <v>5</v>
      </c>
      <c r="P13" s="133">
        <v>3</v>
      </c>
      <c r="Q13" s="133">
        <v>0</v>
      </c>
    </row>
    <row r="14" spans="1:17" ht="25.5">
      <c r="A14" s="137">
        <v>9</v>
      </c>
      <c r="B14" s="137" t="s">
        <v>303</v>
      </c>
      <c r="C14" s="133">
        <v>15</v>
      </c>
      <c r="D14" s="133">
        <v>13</v>
      </c>
      <c r="E14" s="133">
        <v>1</v>
      </c>
      <c r="F14" s="133">
        <v>0</v>
      </c>
      <c r="G14" s="133">
        <v>0</v>
      </c>
      <c r="H14" s="133">
        <v>0</v>
      </c>
      <c r="I14" s="133">
        <v>0</v>
      </c>
      <c r="J14" s="133">
        <v>0</v>
      </c>
      <c r="K14" s="133">
        <v>0</v>
      </c>
      <c r="L14" s="133">
        <v>0</v>
      </c>
      <c r="M14" s="133">
        <v>0</v>
      </c>
      <c r="N14" s="133">
        <v>0</v>
      </c>
      <c r="O14" s="133">
        <v>0</v>
      </c>
      <c r="P14" s="133">
        <v>0</v>
      </c>
      <c r="Q14" s="133">
        <v>0</v>
      </c>
    </row>
    <row r="15" spans="1:17" ht="12.75">
      <c r="A15" s="137">
        <v>10</v>
      </c>
      <c r="B15" s="137" t="s">
        <v>304</v>
      </c>
      <c r="C15" s="133">
        <v>19</v>
      </c>
      <c r="D15" s="133">
        <v>0</v>
      </c>
      <c r="E15" s="133">
        <v>0</v>
      </c>
      <c r="F15" s="133">
        <v>0</v>
      </c>
      <c r="G15" s="133">
        <v>0</v>
      </c>
      <c r="H15" s="133">
        <v>0</v>
      </c>
      <c r="I15" s="133">
        <v>0</v>
      </c>
      <c r="J15" s="133">
        <v>0</v>
      </c>
      <c r="K15" s="133">
        <v>0</v>
      </c>
      <c r="L15" s="133">
        <v>0</v>
      </c>
      <c r="M15" s="133">
        <v>0</v>
      </c>
      <c r="N15" s="133">
        <v>0</v>
      </c>
      <c r="O15" s="133">
        <v>2</v>
      </c>
      <c r="P15" s="133">
        <v>0</v>
      </c>
      <c r="Q15" s="133">
        <v>0</v>
      </c>
    </row>
    <row r="16" spans="1:17" ht="12.75">
      <c r="A16" s="137">
        <v>11</v>
      </c>
      <c r="B16" s="137" t="s">
        <v>305</v>
      </c>
      <c r="C16" s="133">
        <v>4</v>
      </c>
      <c r="D16" s="133">
        <v>3</v>
      </c>
      <c r="E16" s="133">
        <v>0</v>
      </c>
      <c r="F16" s="133">
        <v>0</v>
      </c>
      <c r="G16" s="133">
        <v>0</v>
      </c>
      <c r="H16" s="133">
        <v>0</v>
      </c>
      <c r="I16" s="133">
        <v>0</v>
      </c>
      <c r="J16" s="133">
        <v>0</v>
      </c>
      <c r="K16" s="133">
        <v>0</v>
      </c>
      <c r="L16" s="133">
        <v>0</v>
      </c>
      <c r="M16" s="133">
        <v>0</v>
      </c>
      <c r="N16" s="133">
        <v>0</v>
      </c>
      <c r="O16" s="133">
        <v>36</v>
      </c>
      <c r="P16" s="133">
        <v>10</v>
      </c>
      <c r="Q16" s="133">
        <v>8</v>
      </c>
    </row>
    <row r="17" spans="1:17" ht="12.75">
      <c r="A17" s="137">
        <v>12</v>
      </c>
      <c r="B17" s="137" t="s">
        <v>307</v>
      </c>
      <c r="C17" s="133">
        <v>2</v>
      </c>
      <c r="D17" s="133">
        <v>1</v>
      </c>
      <c r="E17" s="133">
        <v>0</v>
      </c>
      <c r="F17" s="133">
        <v>0</v>
      </c>
      <c r="G17" s="133">
        <v>0</v>
      </c>
      <c r="H17" s="133">
        <v>0</v>
      </c>
      <c r="I17" s="133">
        <v>0</v>
      </c>
      <c r="J17" s="133">
        <v>0</v>
      </c>
      <c r="K17" s="133">
        <v>0</v>
      </c>
      <c r="L17" s="133">
        <v>0</v>
      </c>
      <c r="M17" s="133">
        <v>0</v>
      </c>
      <c r="N17" s="133">
        <v>0</v>
      </c>
      <c r="O17" s="133">
        <v>29</v>
      </c>
      <c r="P17" s="133">
        <v>3</v>
      </c>
      <c r="Q17" s="133">
        <v>0</v>
      </c>
    </row>
    <row r="18" spans="1:17" ht="12.75">
      <c r="A18" s="138">
        <v>13</v>
      </c>
      <c r="B18" s="138" t="s">
        <v>308</v>
      </c>
      <c r="C18" s="133">
        <v>19</v>
      </c>
      <c r="D18" s="133">
        <v>12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3">
        <v>0</v>
      </c>
      <c r="L18" s="133">
        <v>0</v>
      </c>
      <c r="M18" s="133">
        <v>0</v>
      </c>
      <c r="N18" s="133">
        <v>0</v>
      </c>
      <c r="O18" s="133">
        <v>8</v>
      </c>
      <c r="P18" s="133">
        <v>5</v>
      </c>
      <c r="Q18" s="133">
        <v>0</v>
      </c>
    </row>
    <row r="19" spans="1:17" ht="12.75">
      <c r="A19" s="137">
        <v>14</v>
      </c>
      <c r="B19" s="137" t="s">
        <v>309</v>
      </c>
      <c r="C19" s="133">
        <v>37</v>
      </c>
      <c r="D19" s="133">
        <v>17</v>
      </c>
      <c r="E19" s="133">
        <v>2</v>
      </c>
      <c r="F19" s="133">
        <v>1</v>
      </c>
      <c r="G19" s="133">
        <v>1</v>
      </c>
      <c r="H19" s="133">
        <v>0</v>
      </c>
      <c r="I19" s="133">
        <v>0</v>
      </c>
      <c r="J19" s="133">
        <v>0</v>
      </c>
      <c r="K19" s="133">
        <v>0</v>
      </c>
      <c r="L19" s="133">
        <v>0</v>
      </c>
      <c r="M19" s="133">
        <v>0</v>
      </c>
      <c r="N19" s="133">
        <v>0</v>
      </c>
      <c r="O19" s="133">
        <v>38</v>
      </c>
      <c r="P19" s="133">
        <v>37</v>
      </c>
      <c r="Q19" s="133">
        <v>1</v>
      </c>
    </row>
    <row r="20" spans="1:17" ht="25.5">
      <c r="A20" s="137">
        <v>15</v>
      </c>
      <c r="B20" s="137" t="s">
        <v>376</v>
      </c>
      <c r="C20" s="133">
        <v>13</v>
      </c>
      <c r="D20" s="133">
        <v>4</v>
      </c>
      <c r="E20" s="133">
        <v>0</v>
      </c>
      <c r="F20" s="133">
        <v>0</v>
      </c>
      <c r="G20" s="133">
        <v>0</v>
      </c>
      <c r="H20" s="133">
        <v>0</v>
      </c>
      <c r="I20" s="133">
        <v>0</v>
      </c>
      <c r="J20" s="133">
        <v>0</v>
      </c>
      <c r="K20" s="133">
        <v>0</v>
      </c>
      <c r="L20" s="133">
        <v>0</v>
      </c>
      <c r="M20" s="133">
        <v>0</v>
      </c>
      <c r="N20" s="133">
        <v>0</v>
      </c>
      <c r="O20" s="133">
        <v>1</v>
      </c>
      <c r="P20" s="133">
        <v>0</v>
      </c>
      <c r="Q20" s="133">
        <v>0</v>
      </c>
    </row>
    <row r="21" spans="1:17" ht="12.75">
      <c r="A21" s="137">
        <v>16</v>
      </c>
      <c r="B21" s="137" t="s">
        <v>377</v>
      </c>
      <c r="C21" s="133">
        <v>0</v>
      </c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3">
        <v>0</v>
      </c>
      <c r="L21" s="133">
        <v>9</v>
      </c>
      <c r="M21" s="133">
        <v>3</v>
      </c>
      <c r="N21" s="133">
        <v>0</v>
      </c>
      <c r="O21" s="133">
        <v>77</v>
      </c>
      <c r="P21" s="133">
        <v>13</v>
      </c>
      <c r="Q21" s="133">
        <v>0</v>
      </c>
    </row>
    <row r="22" spans="1:17" ht="12.75">
      <c r="A22" s="137">
        <v>17</v>
      </c>
      <c r="B22" s="137" t="s">
        <v>310</v>
      </c>
      <c r="C22" s="133">
        <v>11</v>
      </c>
      <c r="D22" s="133">
        <v>9</v>
      </c>
      <c r="E22" s="133">
        <v>0</v>
      </c>
      <c r="F22" s="133">
        <v>0</v>
      </c>
      <c r="G22" s="133">
        <v>0</v>
      </c>
      <c r="H22" s="133">
        <v>0</v>
      </c>
      <c r="I22" s="133">
        <v>0</v>
      </c>
      <c r="J22" s="133">
        <v>0</v>
      </c>
      <c r="K22" s="133">
        <v>0</v>
      </c>
      <c r="L22" s="133">
        <v>0</v>
      </c>
      <c r="M22" s="133">
        <v>0</v>
      </c>
      <c r="N22" s="133">
        <v>0</v>
      </c>
      <c r="O22" s="133">
        <v>0</v>
      </c>
      <c r="P22" s="133">
        <v>0</v>
      </c>
      <c r="Q22" s="133">
        <v>0</v>
      </c>
    </row>
    <row r="23" spans="1:17" ht="12.75">
      <c r="A23" s="137">
        <v>18</v>
      </c>
      <c r="B23" s="137" t="s">
        <v>311</v>
      </c>
      <c r="C23" s="133">
        <v>31</v>
      </c>
      <c r="D23" s="133">
        <v>25</v>
      </c>
      <c r="E23" s="133">
        <v>0</v>
      </c>
      <c r="F23" s="133">
        <v>1</v>
      </c>
      <c r="G23" s="133">
        <v>1</v>
      </c>
      <c r="H23" s="133">
        <v>0</v>
      </c>
      <c r="I23" s="133">
        <v>0</v>
      </c>
      <c r="J23" s="133">
        <v>0</v>
      </c>
      <c r="K23" s="133">
        <v>0</v>
      </c>
      <c r="L23" s="133">
        <v>0</v>
      </c>
      <c r="M23" s="133">
        <v>0</v>
      </c>
      <c r="N23" s="133">
        <v>0</v>
      </c>
      <c r="O23" s="133">
        <v>0</v>
      </c>
      <c r="P23" s="133">
        <v>0</v>
      </c>
      <c r="Q23" s="133">
        <v>0</v>
      </c>
    </row>
    <row r="24" spans="1:17" ht="12.75">
      <c r="A24" s="137">
        <v>19</v>
      </c>
      <c r="B24" s="137" t="s">
        <v>312</v>
      </c>
      <c r="C24" s="133">
        <v>3</v>
      </c>
      <c r="D24" s="133">
        <v>2</v>
      </c>
      <c r="E24" s="133">
        <v>0</v>
      </c>
      <c r="F24" s="133">
        <v>0</v>
      </c>
      <c r="G24" s="133">
        <v>0</v>
      </c>
      <c r="H24" s="133">
        <v>0</v>
      </c>
      <c r="I24" s="133">
        <v>0</v>
      </c>
      <c r="J24" s="133">
        <v>0</v>
      </c>
      <c r="K24" s="133">
        <v>0</v>
      </c>
      <c r="L24" s="133">
        <v>0</v>
      </c>
      <c r="M24" s="133">
        <v>0</v>
      </c>
      <c r="N24" s="133">
        <v>0</v>
      </c>
      <c r="O24" s="133">
        <v>0</v>
      </c>
      <c r="P24" s="133">
        <v>0</v>
      </c>
      <c r="Q24" s="133">
        <v>0</v>
      </c>
    </row>
    <row r="25" spans="1:17" ht="12.75">
      <c r="A25" s="137">
        <v>20</v>
      </c>
      <c r="B25" s="137" t="s">
        <v>313</v>
      </c>
      <c r="C25" s="133">
        <v>0</v>
      </c>
      <c r="D25" s="133">
        <v>0</v>
      </c>
      <c r="E25" s="133">
        <v>0</v>
      </c>
      <c r="F25" s="133">
        <v>0</v>
      </c>
      <c r="G25" s="133">
        <v>0</v>
      </c>
      <c r="H25" s="133">
        <v>0</v>
      </c>
      <c r="I25" s="133">
        <v>0</v>
      </c>
      <c r="J25" s="133">
        <v>0</v>
      </c>
      <c r="K25" s="133">
        <v>0</v>
      </c>
      <c r="L25" s="133">
        <v>0</v>
      </c>
      <c r="M25" s="133">
        <v>0</v>
      </c>
      <c r="N25" s="133">
        <v>0</v>
      </c>
      <c r="O25" s="133">
        <v>0</v>
      </c>
      <c r="P25" s="133">
        <v>0</v>
      </c>
      <c r="Q25" s="133">
        <v>0</v>
      </c>
    </row>
    <row r="26" spans="1:17" ht="12.75">
      <c r="A26" s="137">
        <v>21</v>
      </c>
      <c r="B26" s="137" t="s">
        <v>378</v>
      </c>
      <c r="C26" s="133">
        <v>24</v>
      </c>
      <c r="D26" s="133">
        <v>18</v>
      </c>
      <c r="E26" s="133">
        <v>0</v>
      </c>
      <c r="F26" s="133">
        <v>0</v>
      </c>
      <c r="G26" s="133">
        <v>0</v>
      </c>
      <c r="H26" s="133">
        <v>0</v>
      </c>
      <c r="I26" s="133">
        <v>0</v>
      </c>
      <c r="J26" s="133">
        <v>0</v>
      </c>
      <c r="K26" s="133">
        <v>0</v>
      </c>
      <c r="L26" s="133">
        <v>0</v>
      </c>
      <c r="M26" s="133">
        <v>0</v>
      </c>
      <c r="N26" s="133">
        <v>0</v>
      </c>
      <c r="O26" s="133">
        <v>19</v>
      </c>
      <c r="P26" s="133">
        <v>11</v>
      </c>
      <c r="Q26" s="133">
        <v>0</v>
      </c>
    </row>
    <row r="27" spans="1:17" ht="12.75">
      <c r="A27" s="137">
        <v>22</v>
      </c>
      <c r="B27" s="137" t="s">
        <v>314</v>
      </c>
      <c r="C27" s="133">
        <v>20</v>
      </c>
      <c r="D27" s="133">
        <v>15</v>
      </c>
      <c r="E27" s="133">
        <v>0</v>
      </c>
      <c r="F27" s="133">
        <v>0</v>
      </c>
      <c r="G27" s="133">
        <v>0</v>
      </c>
      <c r="H27" s="133">
        <v>0</v>
      </c>
      <c r="I27" s="133">
        <v>0</v>
      </c>
      <c r="J27" s="133">
        <v>0</v>
      </c>
      <c r="K27" s="133">
        <v>0</v>
      </c>
      <c r="L27" s="133">
        <v>2</v>
      </c>
      <c r="M27" s="133">
        <v>2</v>
      </c>
      <c r="N27" s="133">
        <v>0</v>
      </c>
      <c r="O27" s="133">
        <v>30</v>
      </c>
      <c r="P27" s="133">
        <v>10</v>
      </c>
      <c r="Q27" s="133">
        <v>1</v>
      </c>
    </row>
    <row r="28" spans="1:17" ht="12.75">
      <c r="A28" s="137">
        <v>23</v>
      </c>
      <c r="B28" s="137" t="s">
        <v>317</v>
      </c>
      <c r="C28" s="133">
        <v>100</v>
      </c>
      <c r="D28" s="133">
        <v>34</v>
      </c>
      <c r="E28" s="133">
        <v>2</v>
      </c>
      <c r="F28" s="133">
        <v>0</v>
      </c>
      <c r="G28" s="133">
        <v>0</v>
      </c>
      <c r="H28" s="133">
        <v>0</v>
      </c>
      <c r="I28" s="133">
        <v>0</v>
      </c>
      <c r="J28" s="133">
        <v>0</v>
      </c>
      <c r="K28" s="133">
        <v>0</v>
      </c>
      <c r="L28" s="133">
        <v>1</v>
      </c>
      <c r="M28" s="133">
        <v>0</v>
      </c>
      <c r="N28" s="133">
        <v>0</v>
      </c>
      <c r="O28" s="133">
        <v>51</v>
      </c>
      <c r="P28" s="133">
        <v>17</v>
      </c>
      <c r="Q28" s="133">
        <v>4</v>
      </c>
    </row>
    <row r="29" spans="1:17" ht="12.75">
      <c r="A29" s="138">
        <v>24</v>
      </c>
      <c r="B29" s="138" t="s">
        <v>318</v>
      </c>
      <c r="C29" s="133">
        <v>27</v>
      </c>
      <c r="D29" s="133">
        <v>12</v>
      </c>
      <c r="E29" s="133">
        <v>2</v>
      </c>
      <c r="F29" s="133">
        <v>0</v>
      </c>
      <c r="G29" s="133">
        <v>0</v>
      </c>
      <c r="H29" s="133">
        <v>0</v>
      </c>
      <c r="I29" s="133">
        <v>0</v>
      </c>
      <c r="J29" s="133">
        <v>0</v>
      </c>
      <c r="K29" s="133">
        <v>0</v>
      </c>
      <c r="L29" s="133">
        <v>1</v>
      </c>
      <c r="M29" s="133">
        <v>0</v>
      </c>
      <c r="N29" s="133">
        <v>0</v>
      </c>
      <c r="O29" s="133">
        <v>38</v>
      </c>
      <c r="P29" s="133">
        <v>8</v>
      </c>
      <c r="Q29" s="133">
        <v>4</v>
      </c>
    </row>
    <row r="30" spans="1:17" ht="12.75">
      <c r="A30" s="137">
        <v>25</v>
      </c>
      <c r="B30" s="137" t="s">
        <v>320</v>
      </c>
      <c r="C30" s="133">
        <v>23</v>
      </c>
      <c r="D30" s="133">
        <v>8</v>
      </c>
      <c r="E30" s="133">
        <v>2</v>
      </c>
      <c r="F30" s="133">
        <v>0</v>
      </c>
      <c r="G30" s="133">
        <v>0</v>
      </c>
      <c r="H30" s="133">
        <v>0</v>
      </c>
      <c r="I30" s="133">
        <v>0</v>
      </c>
      <c r="J30" s="133">
        <v>0</v>
      </c>
      <c r="K30" s="133">
        <v>0</v>
      </c>
      <c r="L30" s="133">
        <v>4</v>
      </c>
      <c r="M30" s="133">
        <v>3</v>
      </c>
      <c r="N30" s="133">
        <v>0</v>
      </c>
      <c r="O30" s="133">
        <v>20</v>
      </c>
      <c r="P30" s="133">
        <v>13</v>
      </c>
      <c r="Q30" s="133">
        <v>0</v>
      </c>
    </row>
    <row r="31" spans="1:17" ht="12.75">
      <c r="A31" s="137">
        <v>26</v>
      </c>
      <c r="B31" s="137" t="s">
        <v>321</v>
      </c>
      <c r="C31" s="133">
        <v>36</v>
      </c>
      <c r="D31" s="133">
        <v>16</v>
      </c>
      <c r="E31" s="133">
        <v>0</v>
      </c>
      <c r="F31" s="133">
        <v>0</v>
      </c>
      <c r="G31" s="133">
        <v>0</v>
      </c>
      <c r="H31" s="133">
        <v>0</v>
      </c>
      <c r="I31" s="133">
        <v>0</v>
      </c>
      <c r="J31" s="133">
        <v>0</v>
      </c>
      <c r="K31" s="133">
        <v>0</v>
      </c>
      <c r="L31" s="133">
        <v>3</v>
      </c>
      <c r="M31" s="133">
        <v>3</v>
      </c>
      <c r="N31" s="133">
        <v>0</v>
      </c>
      <c r="O31" s="133">
        <v>18</v>
      </c>
      <c r="P31" s="133">
        <v>10</v>
      </c>
      <c r="Q31" s="133">
        <v>0</v>
      </c>
    </row>
    <row r="32" spans="1:17" ht="12.75">
      <c r="A32" s="137">
        <v>27</v>
      </c>
      <c r="B32" s="137" t="s">
        <v>322</v>
      </c>
      <c r="C32" s="133">
        <v>4</v>
      </c>
      <c r="D32" s="133">
        <v>0</v>
      </c>
      <c r="E32" s="133">
        <v>0</v>
      </c>
      <c r="F32" s="133">
        <v>0</v>
      </c>
      <c r="G32" s="133">
        <v>0</v>
      </c>
      <c r="H32" s="133">
        <v>0</v>
      </c>
      <c r="I32" s="133">
        <v>0</v>
      </c>
      <c r="J32" s="133">
        <v>0</v>
      </c>
      <c r="K32" s="133">
        <v>0</v>
      </c>
      <c r="L32" s="133">
        <v>2</v>
      </c>
      <c r="M32" s="133">
        <v>2</v>
      </c>
      <c r="N32" s="133">
        <v>2</v>
      </c>
      <c r="O32" s="133">
        <v>4</v>
      </c>
      <c r="P32" s="133">
        <v>2</v>
      </c>
      <c r="Q32" s="133">
        <v>0</v>
      </c>
    </row>
    <row r="33" spans="1:17" ht="12.75">
      <c r="A33" s="137">
        <v>28</v>
      </c>
      <c r="B33" s="137" t="s">
        <v>323</v>
      </c>
      <c r="C33" s="133">
        <v>17</v>
      </c>
      <c r="D33" s="133">
        <v>6</v>
      </c>
      <c r="E33" s="133">
        <v>2</v>
      </c>
      <c r="F33" s="133">
        <v>0</v>
      </c>
      <c r="G33" s="133">
        <v>0</v>
      </c>
      <c r="H33" s="133">
        <v>0</v>
      </c>
      <c r="I33" s="133">
        <v>0</v>
      </c>
      <c r="J33" s="133">
        <v>0</v>
      </c>
      <c r="K33" s="133">
        <v>0</v>
      </c>
      <c r="L33" s="133">
        <v>0</v>
      </c>
      <c r="M33" s="133">
        <v>0</v>
      </c>
      <c r="N33" s="133">
        <v>0</v>
      </c>
      <c r="O33" s="133">
        <v>7</v>
      </c>
      <c r="P33" s="133">
        <v>3</v>
      </c>
      <c r="Q33" s="133">
        <v>1</v>
      </c>
    </row>
    <row r="34" spans="1:17" ht="12.75">
      <c r="A34" s="137">
        <v>29</v>
      </c>
      <c r="B34" s="137" t="s">
        <v>324</v>
      </c>
      <c r="C34" s="133">
        <v>11</v>
      </c>
      <c r="D34" s="133">
        <v>2</v>
      </c>
      <c r="E34" s="133">
        <v>0</v>
      </c>
      <c r="F34" s="133">
        <v>0</v>
      </c>
      <c r="G34" s="133">
        <v>0</v>
      </c>
      <c r="H34" s="133">
        <v>0</v>
      </c>
      <c r="I34" s="133">
        <v>0</v>
      </c>
      <c r="J34" s="133">
        <v>0</v>
      </c>
      <c r="K34" s="133">
        <v>0</v>
      </c>
      <c r="L34" s="133">
        <v>0</v>
      </c>
      <c r="M34" s="133">
        <v>0</v>
      </c>
      <c r="N34" s="133">
        <v>0</v>
      </c>
      <c r="O34" s="133">
        <v>17</v>
      </c>
      <c r="P34" s="133">
        <v>2</v>
      </c>
      <c r="Q34" s="133">
        <v>6</v>
      </c>
    </row>
    <row r="35" spans="1:17" ht="12.75">
      <c r="A35" s="137">
        <v>30</v>
      </c>
      <c r="B35" s="137" t="s">
        <v>325</v>
      </c>
      <c r="C35" s="133">
        <v>13</v>
      </c>
      <c r="D35" s="133">
        <v>0</v>
      </c>
      <c r="E35" s="133">
        <v>0</v>
      </c>
      <c r="F35" s="133">
        <v>0</v>
      </c>
      <c r="G35" s="133">
        <v>0</v>
      </c>
      <c r="H35" s="133">
        <v>0</v>
      </c>
      <c r="I35" s="133">
        <v>0</v>
      </c>
      <c r="J35" s="133">
        <v>0</v>
      </c>
      <c r="K35" s="133">
        <v>0</v>
      </c>
      <c r="L35" s="133">
        <v>0</v>
      </c>
      <c r="M35" s="133">
        <v>0</v>
      </c>
      <c r="N35" s="133">
        <v>0</v>
      </c>
      <c r="O35" s="133">
        <v>9</v>
      </c>
      <c r="P35" s="133">
        <v>2</v>
      </c>
      <c r="Q35" s="133">
        <v>1</v>
      </c>
    </row>
    <row r="36" spans="1:17" ht="12.75">
      <c r="A36" s="137">
        <v>31</v>
      </c>
      <c r="B36" s="137" t="s">
        <v>326</v>
      </c>
      <c r="C36" s="133">
        <v>16</v>
      </c>
      <c r="D36" s="133">
        <v>10</v>
      </c>
      <c r="E36" s="133">
        <v>0</v>
      </c>
      <c r="F36" s="133">
        <v>0</v>
      </c>
      <c r="G36" s="133">
        <v>0</v>
      </c>
      <c r="H36" s="133">
        <v>0</v>
      </c>
      <c r="I36" s="133">
        <v>0</v>
      </c>
      <c r="J36" s="133">
        <v>0</v>
      </c>
      <c r="K36" s="133">
        <v>0</v>
      </c>
      <c r="L36" s="133">
        <v>2</v>
      </c>
      <c r="M36" s="133">
        <v>1</v>
      </c>
      <c r="N36" s="133">
        <v>0</v>
      </c>
      <c r="O36" s="133">
        <v>10</v>
      </c>
      <c r="P36" s="133">
        <v>4</v>
      </c>
      <c r="Q36" s="133">
        <v>0</v>
      </c>
    </row>
    <row r="37" spans="1:17" ht="12.75">
      <c r="A37" s="137">
        <v>32</v>
      </c>
      <c r="B37" s="137" t="s">
        <v>327</v>
      </c>
      <c r="C37" s="133">
        <v>24</v>
      </c>
      <c r="D37" s="133">
        <v>4</v>
      </c>
      <c r="E37" s="133">
        <v>0</v>
      </c>
      <c r="F37" s="133">
        <v>0</v>
      </c>
      <c r="G37" s="133">
        <v>0</v>
      </c>
      <c r="H37" s="133">
        <v>0</v>
      </c>
      <c r="I37" s="133">
        <v>0</v>
      </c>
      <c r="J37" s="133">
        <v>0</v>
      </c>
      <c r="K37" s="133">
        <v>0</v>
      </c>
      <c r="L37" s="133">
        <v>0</v>
      </c>
      <c r="M37" s="133">
        <v>0</v>
      </c>
      <c r="N37" s="133">
        <v>0</v>
      </c>
      <c r="O37" s="133">
        <v>16</v>
      </c>
      <c r="P37" s="133">
        <v>1</v>
      </c>
      <c r="Q37" s="133">
        <v>0</v>
      </c>
    </row>
    <row r="38" spans="1:17" ht="12.75">
      <c r="A38" s="137">
        <v>33</v>
      </c>
      <c r="B38" s="137" t="s">
        <v>328</v>
      </c>
      <c r="C38" s="133">
        <v>5</v>
      </c>
      <c r="D38" s="133">
        <v>0</v>
      </c>
      <c r="E38" s="133">
        <v>0</v>
      </c>
      <c r="F38" s="133">
        <v>0</v>
      </c>
      <c r="G38" s="133">
        <v>0</v>
      </c>
      <c r="H38" s="133">
        <v>0</v>
      </c>
      <c r="I38" s="133">
        <v>0</v>
      </c>
      <c r="J38" s="133">
        <v>0</v>
      </c>
      <c r="K38" s="133">
        <v>0</v>
      </c>
      <c r="L38" s="133">
        <v>4</v>
      </c>
      <c r="M38" s="133">
        <v>0</v>
      </c>
      <c r="N38" s="133">
        <v>1</v>
      </c>
      <c r="O38" s="133">
        <v>23</v>
      </c>
      <c r="P38" s="133">
        <v>1</v>
      </c>
      <c r="Q38" s="133">
        <v>1</v>
      </c>
    </row>
    <row r="39" spans="1:17" ht="12.75">
      <c r="A39" s="137">
        <v>34</v>
      </c>
      <c r="B39" s="137" t="s">
        <v>329</v>
      </c>
      <c r="C39" s="133">
        <v>35</v>
      </c>
      <c r="D39" s="133">
        <v>15</v>
      </c>
      <c r="E39" s="133">
        <v>0</v>
      </c>
      <c r="F39" s="133">
        <v>0</v>
      </c>
      <c r="G39" s="133">
        <v>0</v>
      </c>
      <c r="H39" s="133">
        <v>0</v>
      </c>
      <c r="I39" s="133">
        <v>0</v>
      </c>
      <c r="J39" s="133">
        <v>0</v>
      </c>
      <c r="K39" s="133">
        <v>0</v>
      </c>
      <c r="L39" s="133">
        <v>0</v>
      </c>
      <c r="M39" s="133">
        <v>0</v>
      </c>
      <c r="N39" s="133">
        <v>0</v>
      </c>
      <c r="O39" s="133">
        <v>0</v>
      </c>
      <c r="P39" s="133">
        <v>0</v>
      </c>
      <c r="Q39" s="133">
        <v>0</v>
      </c>
    </row>
    <row r="40" spans="1:17" ht="12.75">
      <c r="A40" s="137">
        <v>35</v>
      </c>
      <c r="B40" s="137" t="s">
        <v>330</v>
      </c>
      <c r="C40" s="133">
        <v>8</v>
      </c>
      <c r="D40" s="133">
        <v>4</v>
      </c>
      <c r="E40" s="133">
        <v>0</v>
      </c>
      <c r="F40" s="133">
        <v>0</v>
      </c>
      <c r="G40" s="133">
        <v>0</v>
      </c>
      <c r="H40" s="133">
        <v>0</v>
      </c>
      <c r="I40" s="133">
        <v>0</v>
      </c>
      <c r="J40" s="133">
        <v>0</v>
      </c>
      <c r="K40" s="133">
        <v>0</v>
      </c>
      <c r="L40" s="133">
        <v>1</v>
      </c>
      <c r="M40" s="133">
        <v>1</v>
      </c>
      <c r="N40" s="133">
        <v>0</v>
      </c>
      <c r="O40" s="133">
        <v>25</v>
      </c>
      <c r="P40" s="133">
        <v>9</v>
      </c>
      <c r="Q40" s="133">
        <v>0</v>
      </c>
    </row>
    <row r="41" spans="1:17" ht="12.75">
      <c r="A41" s="137">
        <v>36</v>
      </c>
      <c r="B41" s="137" t="s">
        <v>331</v>
      </c>
      <c r="C41" s="133">
        <v>42</v>
      </c>
      <c r="D41" s="133">
        <v>10</v>
      </c>
      <c r="E41" s="133">
        <v>1</v>
      </c>
      <c r="F41" s="133">
        <v>0</v>
      </c>
      <c r="G41" s="133">
        <v>0</v>
      </c>
      <c r="H41" s="133">
        <v>0</v>
      </c>
      <c r="I41" s="133">
        <v>0</v>
      </c>
      <c r="J41" s="133">
        <v>0</v>
      </c>
      <c r="K41" s="133">
        <v>0</v>
      </c>
      <c r="L41" s="133">
        <v>0</v>
      </c>
      <c r="M41" s="133">
        <v>0</v>
      </c>
      <c r="N41" s="133">
        <v>0</v>
      </c>
      <c r="O41" s="133">
        <v>36</v>
      </c>
      <c r="P41" s="133">
        <v>23</v>
      </c>
      <c r="Q41" s="133">
        <v>2</v>
      </c>
    </row>
    <row r="42" spans="1:17" ht="12.75">
      <c r="A42" s="137">
        <v>37</v>
      </c>
      <c r="B42" s="137" t="s">
        <v>332</v>
      </c>
      <c r="C42" s="133">
        <v>10</v>
      </c>
      <c r="D42" s="133">
        <v>1</v>
      </c>
      <c r="E42" s="133">
        <v>0</v>
      </c>
      <c r="F42" s="133">
        <v>0</v>
      </c>
      <c r="G42" s="133">
        <v>0</v>
      </c>
      <c r="H42" s="133">
        <v>0</v>
      </c>
      <c r="I42" s="133">
        <v>0</v>
      </c>
      <c r="J42" s="133">
        <v>0</v>
      </c>
      <c r="K42" s="133">
        <v>0</v>
      </c>
      <c r="L42" s="133">
        <v>3</v>
      </c>
      <c r="M42" s="133">
        <v>0</v>
      </c>
      <c r="N42" s="133">
        <v>0</v>
      </c>
      <c r="O42" s="133">
        <v>26</v>
      </c>
      <c r="P42" s="133">
        <v>5</v>
      </c>
      <c r="Q42" s="133">
        <v>0</v>
      </c>
    </row>
    <row r="43" spans="1:17" ht="12.75">
      <c r="A43" s="137">
        <v>38</v>
      </c>
      <c r="B43" s="137" t="s">
        <v>333</v>
      </c>
      <c r="C43" s="133">
        <v>23</v>
      </c>
      <c r="D43" s="133">
        <v>10</v>
      </c>
      <c r="E43" s="133">
        <v>0</v>
      </c>
      <c r="F43" s="133">
        <v>0</v>
      </c>
      <c r="G43" s="133">
        <v>0</v>
      </c>
      <c r="H43" s="133">
        <v>0</v>
      </c>
      <c r="I43" s="133">
        <v>0</v>
      </c>
      <c r="J43" s="133">
        <v>0</v>
      </c>
      <c r="K43" s="133">
        <v>0</v>
      </c>
      <c r="L43" s="133">
        <v>2</v>
      </c>
      <c r="M43" s="133">
        <v>0</v>
      </c>
      <c r="N43" s="133">
        <v>0</v>
      </c>
      <c r="O43" s="133">
        <v>25</v>
      </c>
      <c r="P43" s="133">
        <v>4</v>
      </c>
      <c r="Q43" s="133">
        <v>2</v>
      </c>
    </row>
    <row r="44" spans="1:17" ht="12.75">
      <c r="A44" s="137">
        <v>39</v>
      </c>
      <c r="B44" s="137" t="s">
        <v>334</v>
      </c>
      <c r="C44" s="133">
        <v>11</v>
      </c>
      <c r="D44" s="133">
        <v>0</v>
      </c>
      <c r="E44" s="133">
        <v>0</v>
      </c>
      <c r="F44" s="133">
        <v>0</v>
      </c>
      <c r="G44" s="133">
        <v>0</v>
      </c>
      <c r="H44" s="133">
        <v>0</v>
      </c>
      <c r="I44" s="133">
        <v>0</v>
      </c>
      <c r="J44" s="133">
        <v>0</v>
      </c>
      <c r="K44" s="133">
        <v>0</v>
      </c>
      <c r="L44" s="133">
        <v>0</v>
      </c>
      <c r="M44" s="133">
        <v>0</v>
      </c>
      <c r="N44" s="133">
        <v>0</v>
      </c>
      <c r="O44" s="133">
        <v>2</v>
      </c>
      <c r="P44" s="133">
        <v>0</v>
      </c>
      <c r="Q44" s="133">
        <v>0</v>
      </c>
    </row>
    <row r="45" spans="1:17" ht="12.75">
      <c r="A45" s="137">
        <v>40</v>
      </c>
      <c r="B45" s="137" t="s">
        <v>335</v>
      </c>
      <c r="C45" s="133">
        <v>3</v>
      </c>
      <c r="D45" s="133">
        <v>0</v>
      </c>
      <c r="E45" s="133">
        <v>0</v>
      </c>
      <c r="F45" s="133">
        <v>0</v>
      </c>
      <c r="G45" s="133">
        <v>0</v>
      </c>
      <c r="H45" s="133">
        <v>0</v>
      </c>
      <c r="I45" s="133">
        <v>0</v>
      </c>
      <c r="J45" s="133">
        <v>0</v>
      </c>
      <c r="K45" s="133">
        <v>0</v>
      </c>
      <c r="L45" s="133">
        <v>0</v>
      </c>
      <c r="M45" s="133">
        <v>0</v>
      </c>
      <c r="N45" s="133">
        <v>0</v>
      </c>
      <c r="O45" s="133">
        <v>12</v>
      </c>
      <c r="P45" s="133">
        <v>3</v>
      </c>
      <c r="Q45" s="133">
        <v>0</v>
      </c>
    </row>
    <row r="46" spans="1:17" ht="12.75">
      <c r="A46" s="137">
        <v>41</v>
      </c>
      <c r="B46" s="137" t="s">
        <v>316</v>
      </c>
      <c r="C46" s="133">
        <v>11</v>
      </c>
      <c r="D46" s="133">
        <v>4</v>
      </c>
      <c r="E46" s="133">
        <v>7</v>
      </c>
      <c r="F46" s="133">
        <v>2</v>
      </c>
      <c r="G46" s="133">
        <v>0</v>
      </c>
      <c r="H46" s="133">
        <v>0</v>
      </c>
      <c r="I46" s="133">
        <v>1</v>
      </c>
      <c r="J46" s="133">
        <v>1</v>
      </c>
      <c r="K46" s="133">
        <v>1</v>
      </c>
      <c r="L46" s="133">
        <v>1</v>
      </c>
      <c r="M46" s="133">
        <v>0</v>
      </c>
      <c r="N46" s="133">
        <v>0</v>
      </c>
      <c r="O46" s="133">
        <v>10</v>
      </c>
      <c r="P46" s="133">
        <v>4</v>
      </c>
      <c r="Q46" s="133">
        <v>4</v>
      </c>
    </row>
    <row r="47" spans="1:17" ht="12.75">
      <c r="A47" s="137">
        <v>42</v>
      </c>
      <c r="B47" s="137" t="s">
        <v>336</v>
      </c>
      <c r="C47" s="133">
        <v>27</v>
      </c>
      <c r="D47" s="133">
        <v>14</v>
      </c>
      <c r="E47" s="133">
        <v>0</v>
      </c>
      <c r="F47" s="133">
        <v>0</v>
      </c>
      <c r="G47" s="133">
        <v>0</v>
      </c>
      <c r="H47" s="133">
        <v>0</v>
      </c>
      <c r="I47" s="133">
        <v>0</v>
      </c>
      <c r="J47" s="133">
        <v>0</v>
      </c>
      <c r="K47" s="133">
        <v>0</v>
      </c>
      <c r="L47" s="133">
        <v>3</v>
      </c>
      <c r="M47" s="133">
        <v>2</v>
      </c>
      <c r="N47" s="133">
        <v>0</v>
      </c>
      <c r="O47" s="133">
        <v>22</v>
      </c>
      <c r="P47" s="133">
        <v>3</v>
      </c>
      <c r="Q47" s="133">
        <v>0</v>
      </c>
    </row>
    <row r="48" spans="1:17" ht="12.75">
      <c r="A48" s="137">
        <v>43</v>
      </c>
      <c r="B48" s="137" t="s">
        <v>337</v>
      </c>
      <c r="C48" s="133">
        <v>21</v>
      </c>
      <c r="D48" s="133">
        <v>4</v>
      </c>
      <c r="E48" s="133">
        <v>1</v>
      </c>
      <c r="F48" s="133">
        <v>0</v>
      </c>
      <c r="G48" s="133">
        <v>0</v>
      </c>
      <c r="H48" s="133">
        <v>0</v>
      </c>
      <c r="I48" s="133">
        <v>0</v>
      </c>
      <c r="J48" s="133">
        <v>0</v>
      </c>
      <c r="K48" s="133">
        <v>0</v>
      </c>
      <c r="L48" s="133">
        <v>0</v>
      </c>
      <c r="M48" s="133">
        <v>0</v>
      </c>
      <c r="N48" s="133">
        <v>0</v>
      </c>
      <c r="O48" s="133">
        <v>22</v>
      </c>
      <c r="P48" s="133">
        <v>1</v>
      </c>
      <c r="Q48" s="133">
        <v>2</v>
      </c>
    </row>
    <row r="49" spans="1:17" ht="12.75">
      <c r="A49" s="137">
        <v>44</v>
      </c>
      <c r="B49" s="137" t="s">
        <v>338</v>
      </c>
      <c r="C49" s="133">
        <v>7</v>
      </c>
      <c r="D49" s="133">
        <v>3</v>
      </c>
      <c r="E49" s="133">
        <v>0</v>
      </c>
      <c r="F49" s="133">
        <v>0</v>
      </c>
      <c r="G49" s="133">
        <v>0</v>
      </c>
      <c r="H49" s="133">
        <v>0</v>
      </c>
      <c r="I49" s="133">
        <v>0</v>
      </c>
      <c r="J49" s="133">
        <v>0</v>
      </c>
      <c r="K49" s="133">
        <v>0</v>
      </c>
      <c r="L49" s="133">
        <v>0</v>
      </c>
      <c r="M49" s="133">
        <v>0</v>
      </c>
      <c r="N49" s="133">
        <v>0</v>
      </c>
      <c r="O49" s="133">
        <v>14</v>
      </c>
      <c r="P49" s="133">
        <v>3</v>
      </c>
      <c r="Q49" s="133">
        <v>0</v>
      </c>
    </row>
    <row r="50" spans="1:17" ht="12.75">
      <c r="A50" s="137">
        <v>45</v>
      </c>
      <c r="B50" s="137" t="s">
        <v>339</v>
      </c>
      <c r="C50" s="133">
        <v>24</v>
      </c>
      <c r="D50" s="133">
        <v>14</v>
      </c>
      <c r="E50" s="133">
        <v>2</v>
      </c>
      <c r="F50" s="133">
        <v>0</v>
      </c>
      <c r="G50" s="133">
        <v>0</v>
      </c>
      <c r="H50" s="133">
        <v>0</v>
      </c>
      <c r="I50" s="133">
        <v>0</v>
      </c>
      <c r="J50" s="133">
        <v>0</v>
      </c>
      <c r="K50" s="133">
        <v>0</v>
      </c>
      <c r="L50" s="133">
        <v>1</v>
      </c>
      <c r="M50" s="133">
        <v>0</v>
      </c>
      <c r="N50" s="133">
        <v>0</v>
      </c>
      <c r="O50" s="133">
        <v>20</v>
      </c>
      <c r="P50" s="133">
        <v>16</v>
      </c>
      <c r="Q50" s="133">
        <v>2</v>
      </c>
    </row>
    <row r="51" spans="1:17" ht="12.75">
      <c r="A51" s="137">
        <v>46</v>
      </c>
      <c r="B51" s="137" t="s">
        <v>340</v>
      </c>
      <c r="C51" s="133">
        <v>18</v>
      </c>
      <c r="D51" s="133">
        <v>4</v>
      </c>
      <c r="E51" s="133">
        <v>0</v>
      </c>
      <c r="F51" s="133">
        <v>0</v>
      </c>
      <c r="G51" s="133">
        <v>0</v>
      </c>
      <c r="H51" s="133">
        <v>0</v>
      </c>
      <c r="I51" s="133">
        <v>0</v>
      </c>
      <c r="J51" s="133">
        <v>0</v>
      </c>
      <c r="K51" s="133">
        <v>0</v>
      </c>
      <c r="L51" s="133">
        <v>0</v>
      </c>
      <c r="M51" s="133">
        <v>0</v>
      </c>
      <c r="N51" s="133">
        <v>0</v>
      </c>
      <c r="O51" s="133">
        <v>23</v>
      </c>
      <c r="P51" s="133">
        <v>11</v>
      </c>
      <c r="Q51" s="133">
        <v>0</v>
      </c>
    </row>
    <row r="52" spans="1:17" ht="12.75">
      <c r="A52" s="137">
        <v>47</v>
      </c>
      <c r="B52" s="137" t="s">
        <v>341</v>
      </c>
      <c r="C52" s="133">
        <v>23</v>
      </c>
      <c r="D52" s="133">
        <v>2</v>
      </c>
      <c r="E52" s="133">
        <v>0</v>
      </c>
      <c r="F52" s="133">
        <v>0</v>
      </c>
      <c r="G52" s="133">
        <v>0</v>
      </c>
      <c r="H52" s="133">
        <v>0</v>
      </c>
      <c r="I52" s="133">
        <v>0</v>
      </c>
      <c r="J52" s="133">
        <v>0</v>
      </c>
      <c r="K52" s="133">
        <v>0</v>
      </c>
      <c r="L52" s="133">
        <v>0</v>
      </c>
      <c r="M52" s="133">
        <v>0</v>
      </c>
      <c r="N52" s="133">
        <v>0</v>
      </c>
      <c r="O52" s="133">
        <v>8</v>
      </c>
      <c r="P52" s="133">
        <v>1</v>
      </c>
      <c r="Q52" s="133">
        <v>0</v>
      </c>
    </row>
    <row r="53" spans="1:17" ht="12.75">
      <c r="A53" s="137">
        <v>48</v>
      </c>
      <c r="B53" s="137" t="s">
        <v>342</v>
      </c>
      <c r="C53" s="133">
        <v>15</v>
      </c>
      <c r="D53" s="133">
        <v>9</v>
      </c>
      <c r="E53" s="133">
        <v>1</v>
      </c>
      <c r="F53" s="133">
        <v>0</v>
      </c>
      <c r="G53" s="133">
        <v>0</v>
      </c>
      <c r="H53" s="133">
        <v>0</v>
      </c>
      <c r="I53" s="133">
        <v>0</v>
      </c>
      <c r="J53" s="133">
        <v>0</v>
      </c>
      <c r="K53" s="133">
        <v>0</v>
      </c>
      <c r="L53" s="133">
        <v>7</v>
      </c>
      <c r="M53" s="133">
        <v>1</v>
      </c>
      <c r="N53" s="133">
        <v>1</v>
      </c>
      <c r="O53" s="133">
        <v>11</v>
      </c>
      <c r="P53" s="133">
        <v>9</v>
      </c>
      <c r="Q53" s="133">
        <v>1</v>
      </c>
    </row>
    <row r="54" spans="1:17" ht="12.75">
      <c r="A54" s="137">
        <v>49</v>
      </c>
      <c r="B54" s="137" t="s">
        <v>343</v>
      </c>
      <c r="C54" s="133">
        <v>1</v>
      </c>
      <c r="D54" s="133">
        <v>0</v>
      </c>
      <c r="E54" s="133">
        <v>0</v>
      </c>
      <c r="F54" s="133">
        <v>1</v>
      </c>
      <c r="G54" s="133">
        <v>0</v>
      </c>
      <c r="H54" s="133">
        <v>1</v>
      </c>
      <c r="I54" s="133">
        <v>0</v>
      </c>
      <c r="J54" s="133">
        <v>0</v>
      </c>
      <c r="K54" s="133">
        <v>0</v>
      </c>
      <c r="L54" s="133">
        <v>0</v>
      </c>
      <c r="M54" s="133">
        <v>0</v>
      </c>
      <c r="N54" s="133">
        <v>0</v>
      </c>
      <c r="O54" s="133">
        <v>2</v>
      </c>
      <c r="P54" s="133">
        <v>0</v>
      </c>
      <c r="Q54" s="133">
        <v>0</v>
      </c>
    </row>
    <row r="55" spans="1:17" ht="12.75">
      <c r="A55" s="137">
        <v>50</v>
      </c>
      <c r="B55" s="137" t="s">
        <v>344</v>
      </c>
      <c r="C55" s="133">
        <v>23</v>
      </c>
      <c r="D55" s="133">
        <v>3</v>
      </c>
      <c r="E55" s="133">
        <v>1</v>
      </c>
      <c r="F55" s="133">
        <v>0</v>
      </c>
      <c r="G55" s="133">
        <v>0</v>
      </c>
      <c r="H55" s="133">
        <v>0</v>
      </c>
      <c r="I55" s="133">
        <v>0</v>
      </c>
      <c r="J55" s="133">
        <v>0</v>
      </c>
      <c r="K55" s="133">
        <v>0</v>
      </c>
      <c r="L55" s="133">
        <v>3</v>
      </c>
      <c r="M55" s="133">
        <v>0</v>
      </c>
      <c r="N55" s="133">
        <v>1</v>
      </c>
      <c r="O55" s="133">
        <v>85</v>
      </c>
      <c r="P55" s="133">
        <v>5</v>
      </c>
      <c r="Q55" s="133">
        <v>19</v>
      </c>
    </row>
    <row r="56" spans="1:17" ht="12.75">
      <c r="A56" s="137">
        <v>51</v>
      </c>
      <c r="B56" s="137" t="s">
        <v>345</v>
      </c>
      <c r="C56" s="133">
        <v>23</v>
      </c>
      <c r="D56" s="133">
        <v>0</v>
      </c>
      <c r="E56" s="133">
        <v>1</v>
      </c>
      <c r="F56" s="133">
        <v>0</v>
      </c>
      <c r="G56" s="133">
        <v>0</v>
      </c>
      <c r="H56" s="133">
        <v>0</v>
      </c>
      <c r="I56" s="133">
        <v>0</v>
      </c>
      <c r="J56" s="133">
        <v>0</v>
      </c>
      <c r="K56" s="133">
        <v>0</v>
      </c>
      <c r="L56" s="133">
        <v>1</v>
      </c>
      <c r="M56" s="133">
        <v>0</v>
      </c>
      <c r="N56" s="133">
        <v>0</v>
      </c>
      <c r="O56" s="133">
        <v>18</v>
      </c>
      <c r="P56" s="133">
        <v>1</v>
      </c>
      <c r="Q56" s="133">
        <v>0</v>
      </c>
    </row>
    <row r="57" spans="1:17" ht="12.75">
      <c r="A57" s="137">
        <v>52</v>
      </c>
      <c r="B57" s="137" t="s">
        <v>346</v>
      </c>
      <c r="C57" s="133">
        <v>24</v>
      </c>
      <c r="D57" s="133">
        <v>4</v>
      </c>
      <c r="E57" s="133">
        <v>4</v>
      </c>
      <c r="F57" s="133">
        <v>0</v>
      </c>
      <c r="G57" s="133">
        <v>0</v>
      </c>
      <c r="H57" s="133">
        <v>0</v>
      </c>
      <c r="I57" s="133">
        <v>0</v>
      </c>
      <c r="J57" s="133">
        <v>0</v>
      </c>
      <c r="K57" s="133">
        <v>0</v>
      </c>
      <c r="L57" s="133">
        <v>5</v>
      </c>
      <c r="M57" s="133">
        <v>1</v>
      </c>
      <c r="N57" s="133">
        <v>0</v>
      </c>
      <c r="O57" s="133">
        <v>75</v>
      </c>
      <c r="P57" s="133">
        <v>9</v>
      </c>
      <c r="Q57" s="133">
        <v>9</v>
      </c>
    </row>
    <row r="58" spans="1:17" ht="12.75">
      <c r="A58" s="137">
        <v>53</v>
      </c>
      <c r="B58" s="137" t="s">
        <v>347</v>
      </c>
      <c r="C58" s="133">
        <v>9</v>
      </c>
      <c r="D58" s="133">
        <v>1</v>
      </c>
      <c r="E58" s="133">
        <v>0</v>
      </c>
      <c r="F58" s="133">
        <v>0</v>
      </c>
      <c r="G58" s="133">
        <v>0</v>
      </c>
      <c r="H58" s="133">
        <v>3</v>
      </c>
      <c r="I58" s="133">
        <v>0</v>
      </c>
      <c r="J58" s="133">
        <v>0</v>
      </c>
      <c r="K58" s="133">
        <v>0</v>
      </c>
      <c r="L58" s="133">
        <v>1</v>
      </c>
      <c r="M58" s="133">
        <v>0</v>
      </c>
      <c r="N58" s="133">
        <v>0</v>
      </c>
      <c r="O58" s="133">
        <v>1</v>
      </c>
      <c r="P58" s="133">
        <v>0</v>
      </c>
      <c r="Q58" s="133">
        <v>0</v>
      </c>
    </row>
    <row r="59" spans="1:17" ht="12.75">
      <c r="A59" s="137">
        <v>54</v>
      </c>
      <c r="B59" s="137" t="s">
        <v>348</v>
      </c>
      <c r="C59" s="133">
        <v>35</v>
      </c>
      <c r="D59" s="133">
        <v>15</v>
      </c>
      <c r="E59" s="133">
        <v>2</v>
      </c>
      <c r="F59" s="133">
        <v>0</v>
      </c>
      <c r="G59" s="133">
        <v>0</v>
      </c>
      <c r="H59" s="133">
        <v>0</v>
      </c>
      <c r="I59" s="133">
        <v>0</v>
      </c>
      <c r="J59" s="133">
        <v>0</v>
      </c>
      <c r="K59" s="133">
        <v>0</v>
      </c>
      <c r="L59" s="133">
        <v>6</v>
      </c>
      <c r="M59" s="133">
        <v>1</v>
      </c>
      <c r="N59" s="133">
        <v>0</v>
      </c>
      <c r="O59" s="133">
        <v>10</v>
      </c>
      <c r="P59" s="133">
        <v>4</v>
      </c>
      <c r="Q59" s="133">
        <v>3</v>
      </c>
    </row>
    <row r="60" spans="1:17" ht="12.75">
      <c r="A60" s="137">
        <v>55</v>
      </c>
      <c r="B60" s="137" t="s">
        <v>349</v>
      </c>
      <c r="C60" s="133">
        <v>15</v>
      </c>
      <c r="D60" s="133">
        <v>11</v>
      </c>
      <c r="E60" s="133">
        <v>0</v>
      </c>
      <c r="F60" s="133">
        <v>0</v>
      </c>
      <c r="G60" s="133">
        <v>0</v>
      </c>
      <c r="H60" s="133">
        <v>0</v>
      </c>
      <c r="I60" s="133">
        <v>0</v>
      </c>
      <c r="J60" s="133">
        <v>0</v>
      </c>
      <c r="K60" s="133">
        <v>0</v>
      </c>
      <c r="L60" s="133">
        <v>1</v>
      </c>
      <c r="M60" s="133">
        <v>1</v>
      </c>
      <c r="N60" s="133">
        <v>0</v>
      </c>
      <c r="O60" s="133">
        <v>21</v>
      </c>
      <c r="P60" s="133">
        <v>19</v>
      </c>
      <c r="Q60" s="133">
        <v>0</v>
      </c>
    </row>
    <row r="61" spans="1:17" ht="12.75">
      <c r="A61" s="137">
        <v>56</v>
      </c>
      <c r="B61" s="137" t="s">
        <v>350</v>
      </c>
      <c r="C61" s="133">
        <v>35</v>
      </c>
      <c r="D61" s="133">
        <v>24</v>
      </c>
      <c r="E61" s="133">
        <v>0</v>
      </c>
      <c r="F61" s="133">
        <v>0</v>
      </c>
      <c r="G61" s="133">
        <v>0</v>
      </c>
      <c r="H61" s="133">
        <v>0</v>
      </c>
      <c r="I61" s="133">
        <v>0</v>
      </c>
      <c r="J61" s="133">
        <v>0</v>
      </c>
      <c r="K61" s="133">
        <v>0</v>
      </c>
      <c r="L61" s="133">
        <v>0</v>
      </c>
      <c r="M61" s="133">
        <v>0</v>
      </c>
      <c r="N61" s="133">
        <v>0</v>
      </c>
      <c r="O61" s="133">
        <v>9</v>
      </c>
      <c r="P61" s="133">
        <v>2</v>
      </c>
      <c r="Q61" s="133">
        <v>0</v>
      </c>
    </row>
    <row r="62" spans="1:17" ht="12.75">
      <c r="A62" s="137">
        <v>57</v>
      </c>
      <c r="B62" s="137" t="s">
        <v>351</v>
      </c>
      <c r="C62" s="133">
        <v>24</v>
      </c>
      <c r="D62" s="133">
        <v>4</v>
      </c>
      <c r="E62" s="133">
        <v>0</v>
      </c>
      <c r="F62" s="133">
        <v>0</v>
      </c>
      <c r="G62" s="133">
        <v>0</v>
      </c>
      <c r="H62" s="133">
        <v>0</v>
      </c>
      <c r="I62" s="133">
        <v>0</v>
      </c>
      <c r="J62" s="133">
        <v>0</v>
      </c>
      <c r="K62" s="133">
        <v>0</v>
      </c>
      <c r="L62" s="133">
        <v>0</v>
      </c>
      <c r="M62" s="133">
        <v>0</v>
      </c>
      <c r="N62" s="133">
        <v>0</v>
      </c>
      <c r="O62" s="133">
        <v>10</v>
      </c>
      <c r="P62" s="133">
        <v>3</v>
      </c>
      <c r="Q62" s="133">
        <v>0</v>
      </c>
    </row>
    <row r="63" spans="1:17" ht="12.75">
      <c r="A63" s="137">
        <v>58</v>
      </c>
      <c r="B63" s="137" t="s">
        <v>352</v>
      </c>
      <c r="C63" s="133">
        <v>30</v>
      </c>
      <c r="D63" s="133">
        <v>9</v>
      </c>
      <c r="E63" s="133">
        <v>2</v>
      </c>
      <c r="F63" s="133">
        <v>0</v>
      </c>
      <c r="G63" s="133">
        <v>0</v>
      </c>
      <c r="H63" s="133">
        <v>0</v>
      </c>
      <c r="I63" s="133">
        <v>0</v>
      </c>
      <c r="J63" s="133">
        <v>0</v>
      </c>
      <c r="K63" s="133">
        <v>0</v>
      </c>
      <c r="L63" s="133">
        <v>0</v>
      </c>
      <c r="M63" s="133">
        <v>0</v>
      </c>
      <c r="N63" s="133">
        <v>0</v>
      </c>
      <c r="O63" s="133">
        <v>1</v>
      </c>
      <c r="P63" s="133">
        <v>0</v>
      </c>
      <c r="Q63" s="133">
        <v>0</v>
      </c>
    </row>
    <row r="64" spans="1:17" ht="12.75">
      <c r="A64" s="137">
        <v>59</v>
      </c>
      <c r="B64" s="137" t="s">
        <v>319</v>
      </c>
      <c r="C64" s="133">
        <v>30</v>
      </c>
      <c r="D64" s="133">
        <v>11</v>
      </c>
      <c r="E64" s="133">
        <v>4</v>
      </c>
      <c r="F64" s="133">
        <v>2</v>
      </c>
      <c r="G64" s="133">
        <v>0</v>
      </c>
      <c r="H64" s="133">
        <v>0</v>
      </c>
      <c r="I64" s="133">
        <v>0</v>
      </c>
      <c r="J64" s="133">
        <v>0</v>
      </c>
      <c r="K64" s="133">
        <v>0</v>
      </c>
      <c r="L64" s="133">
        <v>1</v>
      </c>
      <c r="M64" s="133">
        <v>0</v>
      </c>
      <c r="N64" s="133">
        <v>0</v>
      </c>
      <c r="O64" s="133">
        <v>25</v>
      </c>
      <c r="P64" s="133">
        <v>6</v>
      </c>
      <c r="Q64" s="133">
        <v>3</v>
      </c>
    </row>
    <row r="65" spans="1:17" ht="12.75">
      <c r="A65" s="137">
        <v>60</v>
      </c>
      <c r="B65" s="137" t="s">
        <v>353</v>
      </c>
      <c r="C65" s="133">
        <v>10</v>
      </c>
      <c r="D65" s="133">
        <v>0</v>
      </c>
      <c r="E65" s="133">
        <v>0</v>
      </c>
      <c r="F65" s="133">
        <v>0</v>
      </c>
      <c r="G65" s="133">
        <v>0</v>
      </c>
      <c r="H65" s="133">
        <v>0</v>
      </c>
      <c r="I65" s="133">
        <v>1</v>
      </c>
      <c r="J65" s="133">
        <v>0</v>
      </c>
      <c r="K65" s="133">
        <v>0</v>
      </c>
      <c r="L65" s="133">
        <v>2</v>
      </c>
      <c r="M65" s="133">
        <v>0</v>
      </c>
      <c r="N65" s="133">
        <v>0</v>
      </c>
      <c r="O65" s="133">
        <v>1</v>
      </c>
      <c r="P65" s="133">
        <v>1</v>
      </c>
      <c r="Q65" s="133">
        <v>0</v>
      </c>
    </row>
    <row r="66" spans="1:17" ht="12.75">
      <c r="A66" s="137">
        <v>61</v>
      </c>
      <c r="B66" s="137" t="s">
        <v>354</v>
      </c>
      <c r="C66" s="133">
        <v>68</v>
      </c>
      <c r="D66" s="133">
        <v>34</v>
      </c>
      <c r="E66" s="133">
        <v>0</v>
      </c>
      <c r="F66" s="133">
        <v>0</v>
      </c>
      <c r="G66" s="133">
        <v>0</v>
      </c>
      <c r="H66" s="133">
        <v>0</v>
      </c>
      <c r="I66" s="133">
        <v>0</v>
      </c>
      <c r="J66" s="133">
        <v>0</v>
      </c>
      <c r="K66" s="133">
        <v>0</v>
      </c>
      <c r="L66" s="133">
        <v>1</v>
      </c>
      <c r="M66" s="133">
        <v>1</v>
      </c>
      <c r="N66" s="133">
        <v>0</v>
      </c>
      <c r="O66" s="133">
        <v>38</v>
      </c>
      <c r="P66" s="133">
        <v>9</v>
      </c>
      <c r="Q66" s="133">
        <v>0</v>
      </c>
    </row>
    <row r="67" spans="1:17" ht="12.75">
      <c r="A67" s="137">
        <v>62</v>
      </c>
      <c r="B67" s="137" t="s">
        <v>355</v>
      </c>
      <c r="C67" s="133">
        <v>0</v>
      </c>
      <c r="D67" s="133">
        <v>0</v>
      </c>
      <c r="E67" s="133">
        <v>0</v>
      </c>
      <c r="F67" s="133">
        <v>0</v>
      </c>
      <c r="G67" s="133">
        <v>0</v>
      </c>
      <c r="H67" s="133">
        <v>0</v>
      </c>
      <c r="I67" s="133">
        <v>0</v>
      </c>
      <c r="J67" s="133">
        <v>0</v>
      </c>
      <c r="K67" s="133">
        <v>0</v>
      </c>
      <c r="L67" s="133">
        <v>0</v>
      </c>
      <c r="M67" s="133">
        <v>0</v>
      </c>
      <c r="N67" s="133">
        <v>0</v>
      </c>
      <c r="O67" s="133">
        <v>20</v>
      </c>
      <c r="P67" s="133">
        <v>2</v>
      </c>
      <c r="Q67" s="133">
        <v>1</v>
      </c>
    </row>
    <row r="68" spans="1:17" ht="12.75">
      <c r="A68" s="137">
        <v>63</v>
      </c>
      <c r="B68" s="137" t="s">
        <v>356</v>
      </c>
      <c r="C68" s="133">
        <v>7</v>
      </c>
      <c r="D68" s="133">
        <v>0</v>
      </c>
      <c r="E68" s="133">
        <v>2</v>
      </c>
      <c r="F68" s="133">
        <v>0</v>
      </c>
      <c r="G68" s="133">
        <v>0</v>
      </c>
      <c r="H68" s="133">
        <v>0</v>
      </c>
      <c r="I68" s="133">
        <v>0</v>
      </c>
      <c r="J68" s="133">
        <v>0</v>
      </c>
      <c r="K68" s="133">
        <v>0</v>
      </c>
      <c r="L68" s="133">
        <v>31</v>
      </c>
      <c r="M68" s="133">
        <v>0</v>
      </c>
      <c r="N68" s="133">
        <v>9</v>
      </c>
      <c r="O68" s="133">
        <v>7</v>
      </c>
      <c r="P68" s="133">
        <v>0</v>
      </c>
      <c r="Q68" s="133">
        <v>2</v>
      </c>
    </row>
    <row r="69" spans="1:17" ht="12.75">
      <c r="A69" s="137">
        <v>64</v>
      </c>
      <c r="B69" s="137" t="s">
        <v>357</v>
      </c>
      <c r="C69" s="133">
        <v>26</v>
      </c>
      <c r="D69" s="133">
        <v>7</v>
      </c>
      <c r="E69" s="133">
        <v>1</v>
      </c>
      <c r="F69" s="133">
        <v>0</v>
      </c>
      <c r="G69" s="133">
        <v>0</v>
      </c>
      <c r="H69" s="133">
        <v>1</v>
      </c>
      <c r="I69" s="133">
        <v>0</v>
      </c>
      <c r="J69" s="133">
        <v>0</v>
      </c>
      <c r="K69" s="133">
        <v>0</v>
      </c>
      <c r="L69" s="133">
        <v>1</v>
      </c>
      <c r="M69" s="133">
        <v>0</v>
      </c>
      <c r="N69" s="133">
        <v>0</v>
      </c>
      <c r="O69" s="133">
        <v>21</v>
      </c>
      <c r="P69" s="133">
        <v>3</v>
      </c>
      <c r="Q69" s="133">
        <v>1</v>
      </c>
    </row>
    <row r="70" spans="1:17" ht="12.75">
      <c r="A70" s="137">
        <v>65</v>
      </c>
      <c r="B70" s="137" t="s">
        <v>358</v>
      </c>
      <c r="C70" s="133">
        <v>0</v>
      </c>
      <c r="D70" s="133">
        <v>0</v>
      </c>
      <c r="E70" s="133">
        <v>0</v>
      </c>
      <c r="F70" s="133">
        <v>0</v>
      </c>
      <c r="G70" s="133">
        <v>0</v>
      </c>
      <c r="H70" s="133">
        <v>0</v>
      </c>
      <c r="I70" s="133">
        <v>0</v>
      </c>
      <c r="J70" s="133">
        <v>0</v>
      </c>
      <c r="K70" s="133">
        <v>0</v>
      </c>
      <c r="L70" s="133">
        <v>0</v>
      </c>
      <c r="M70" s="133">
        <v>0</v>
      </c>
      <c r="N70" s="133">
        <v>0</v>
      </c>
      <c r="O70" s="133">
        <v>14</v>
      </c>
      <c r="P70" s="133">
        <v>3</v>
      </c>
      <c r="Q70" s="133">
        <v>0</v>
      </c>
    </row>
    <row r="71" spans="1:17" ht="12.75">
      <c r="A71" s="137">
        <v>66</v>
      </c>
      <c r="B71" s="137" t="s">
        <v>359</v>
      </c>
      <c r="C71" s="133">
        <v>53</v>
      </c>
      <c r="D71" s="133">
        <v>6</v>
      </c>
      <c r="E71" s="133">
        <v>2</v>
      </c>
      <c r="F71" s="133">
        <v>0</v>
      </c>
      <c r="G71" s="133">
        <v>0</v>
      </c>
      <c r="H71" s="133">
        <v>0</v>
      </c>
      <c r="I71" s="133">
        <v>0</v>
      </c>
      <c r="J71" s="133">
        <v>0</v>
      </c>
      <c r="K71" s="133">
        <v>0</v>
      </c>
      <c r="L71" s="133">
        <v>1</v>
      </c>
      <c r="M71" s="133">
        <v>0</v>
      </c>
      <c r="N71" s="133">
        <v>0</v>
      </c>
      <c r="O71" s="133">
        <v>18</v>
      </c>
      <c r="P71" s="133">
        <v>1</v>
      </c>
      <c r="Q71" s="133">
        <v>0</v>
      </c>
    </row>
    <row r="72" spans="1:17" ht="12.75">
      <c r="A72" s="137">
        <v>67</v>
      </c>
      <c r="B72" s="137" t="s">
        <v>360</v>
      </c>
      <c r="C72" s="133">
        <v>18</v>
      </c>
      <c r="D72" s="133">
        <v>3</v>
      </c>
      <c r="E72" s="133">
        <v>0</v>
      </c>
      <c r="F72" s="133">
        <v>0</v>
      </c>
      <c r="G72" s="133">
        <v>0</v>
      </c>
      <c r="H72" s="133">
        <v>0</v>
      </c>
      <c r="I72" s="133">
        <v>0</v>
      </c>
      <c r="J72" s="133">
        <v>0</v>
      </c>
      <c r="K72" s="133">
        <v>0</v>
      </c>
      <c r="L72" s="133">
        <v>1</v>
      </c>
      <c r="M72" s="133">
        <v>0</v>
      </c>
      <c r="N72" s="133">
        <v>0</v>
      </c>
      <c r="O72" s="133">
        <v>7</v>
      </c>
      <c r="P72" s="133">
        <v>2</v>
      </c>
      <c r="Q72" s="133">
        <v>0</v>
      </c>
    </row>
    <row r="73" spans="1:17" ht="12.75">
      <c r="A73" s="137">
        <v>68</v>
      </c>
      <c r="B73" s="137" t="s">
        <v>361</v>
      </c>
      <c r="C73" s="133">
        <v>29</v>
      </c>
      <c r="D73" s="133">
        <v>13</v>
      </c>
      <c r="E73" s="133">
        <v>2</v>
      </c>
      <c r="F73" s="133">
        <v>0</v>
      </c>
      <c r="G73" s="133">
        <v>0</v>
      </c>
      <c r="H73" s="133">
        <v>0</v>
      </c>
      <c r="I73" s="133">
        <v>0</v>
      </c>
      <c r="J73" s="133">
        <v>0</v>
      </c>
      <c r="K73" s="133">
        <v>0</v>
      </c>
      <c r="L73" s="133">
        <v>2</v>
      </c>
      <c r="M73" s="133">
        <v>2</v>
      </c>
      <c r="N73" s="133">
        <v>0</v>
      </c>
      <c r="O73" s="133">
        <v>18</v>
      </c>
      <c r="P73" s="133">
        <v>12</v>
      </c>
      <c r="Q73" s="133">
        <v>0</v>
      </c>
    </row>
    <row r="74" spans="1:17" ht="12.75">
      <c r="A74" s="137">
        <v>69</v>
      </c>
      <c r="B74" s="137" t="s">
        <v>362</v>
      </c>
      <c r="C74" s="133">
        <v>27</v>
      </c>
      <c r="D74" s="133">
        <v>4</v>
      </c>
      <c r="E74" s="133">
        <v>0</v>
      </c>
      <c r="F74" s="133">
        <v>0</v>
      </c>
      <c r="G74" s="133">
        <v>0</v>
      </c>
      <c r="H74" s="133">
        <v>0</v>
      </c>
      <c r="I74" s="133">
        <v>0</v>
      </c>
      <c r="J74" s="133">
        <v>0</v>
      </c>
      <c r="K74" s="133">
        <v>0</v>
      </c>
      <c r="L74" s="133">
        <v>2</v>
      </c>
      <c r="M74" s="133">
        <v>1</v>
      </c>
      <c r="N74" s="133">
        <v>0</v>
      </c>
      <c r="O74" s="133">
        <v>11</v>
      </c>
      <c r="P74" s="133">
        <v>0</v>
      </c>
      <c r="Q74" s="133">
        <v>2</v>
      </c>
    </row>
    <row r="75" spans="1:17" ht="12.75">
      <c r="A75" s="137">
        <v>70</v>
      </c>
      <c r="B75" s="137" t="s">
        <v>363</v>
      </c>
      <c r="C75" s="133">
        <v>19</v>
      </c>
      <c r="D75" s="133">
        <v>16</v>
      </c>
      <c r="E75" s="133">
        <v>0</v>
      </c>
      <c r="F75" s="133">
        <v>0</v>
      </c>
      <c r="G75" s="133">
        <v>0</v>
      </c>
      <c r="H75" s="133">
        <v>0</v>
      </c>
      <c r="I75" s="133">
        <v>0</v>
      </c>
      <c r="J75" s="133">
        <v>0</v>
      </c>
      <c r="K75" s="133">
        <v>0</v>
      </c>
      <c r="L75" s="133">
        <v>1</v>
      </c>
      <c r="M75" s="133">
        <v>0</v>
      </c>
      <c r="N75" s="133">
        <v>0</v>
      </c>
      <c r="O75" s="133">
        <v>10</v>
      </c>
      <c r="P75" s="133">
        <v>2</v>
      </c>
      <c r="Q75" s="133">
        <v>3</v>
      </c>
    </row>
    <row r="76" spans="1:17" ht="12.75">
      <c r="A76" s="137">
        <v>71</v>
      </c>
      <c r="B76" s="137" t="s">
        <v>364</v>
      </c>
      <c r="C76" s="133">
        <v>20</v>
      </c>
      <c r="D76" s="133">
        <v>1</v>
      </c>
      <c r="E76" s="133">
        <v>0</v>
      </c>
      <c r="F76" s="133">
        <v>0</v>
      </c>
      <c r="G76" s="133">
        <v>0</v>
      </c>
      <c r="H76" s="133">
        <v>0</v>
      </c>
      <c r="I76" s="133">
        <v>0</v>
      </c>
      <c r="J76" s="133">
        <v>0</v>
      </c>
      <c r="K76" s="133">
        <v>0</v>
      </c>
      <c r="L76" s="133">
        <v>2</v>
      </c>
      <c r="M76" s="133">
        <v>0</v>
      </c>
      <c r="N76" s="133">
        <v>0</v>
      </c>
      <c r="O76" s="133">
        <v>29</v>
      </c>
      <c r="P76" s="133">
        <v>4</v>
      </c>
      <c r="Q76" s="133">
        <v>0</v>
      </c>
    </row>
    <row r="77" spans="1:17" ht="12.75">
      <c r="A77" s="137">
        <v>72</v>
      </c>
      <c r="B77" s="137" t="s">
        <v>365</v>
      </c>
      <c r="C77" s="133">
        <v>0</v>
      </c>
      <c r="D77" s="133">
        <v>0</v>
      </c>
      <c r="E77" s="133">
        <v>0</v>
      </c>
      <c r="F77" s="133">
        <v>0</v>
      </c>
      <c r="G77" s="133">
        <v>0</v>
      </c>
      <c r="H77" s="133">
        <v>0</v>
      </c>
      <c r="I77" s="133">
        <v>0</v>
      </c>
      <c r="J77" s="133">
        <v>0</v>
      </c>
      <c r="K77" s="133">
        <v>0</v>
      </c>
      <c r="L77" s="133">
        <v>0</v>
      </c>
      <c r="M77" s="133">
        <v>0</v>
      </c>
      <c r="N77" s="133">
        <v>0</v>
      </c>
      <c r="O77" s="133">
        <v>0</v>
      </c>
      <c r="P77" s="133">
        <v>0</v>
      </c>
      <c r="Q77" s="133">
        <v>0</v>
      </c>
    </row>
    <row r="78" spans="1:17" ht="12.75">
      <c r="A78" s="137">
        <v>73</v>
      </c>
      <c r="B78" s="137" t="s">
        <v>366</v>
      </c>
      <c r="C78" s="133">
        <v>20</v>
      </c>
      <c r="D78" s="133">
        <v>6</v>
      </c>
      <c r="E78" s="133">
        <v>0</v>
      </c>
      <c r="F78" s="133">
        <v>0</v>
      </c>
      <c r="G78" s="133">
        <v>0</v>
      </c>
      <c r="H78" s="133">
        <v>0</v>
      </c>
      <c r="I78" s="133">
        <v>0</v>
      </c>
      <c r="J78" s="133">
        <v>0</v>
      </c>
      <c r="K78" s="133">
        <v>0</v>
      </c>
      <c r="L78" s="133">
        <v>0</v>
      </c>
      <c r="M78" s="133">
        <v>0</v>
      </c>
      <c r="N78" s="133">
        <v>0</v>
      </c>
      <c r="O78" s="133">
        <v>9</v>
      </c>
      <c r="P78" s="133">
        <v>3</v>
      </c>
      <c r="Q78" s="133">
        <v>0</v>
      </c>
    </row>
    <row r="79" spans="1:17" ht="12.75">
      <c r="A79" s="137">
        <v>74</v>
      </c>
      <c r="B79" s="137" t="s">
        <v>367</v>
      </c>
      <c r="C79" s="133">
        <v>28</v>
      </c>
      <c r="D79" s="133">
        <v>13</v>
      </c>
      <c r="E79" s="133">
        <v>4</v>
      </c>
      <c r="F79" s="133">
        <v>1</v>
      </c>
      <c r="G79" s="133">
        <v>0</v>
      </c>
      <c r="H79" s="133">
        <v>0</v>
      </c>
      <c r="I79" s="133">
        <v>0</v>
      </c>
      <c r="J79" s="133">
        <v>0</v>
      </c>
      <c r="K79" s="133">
        <v>0</v>
      </c>
      <c r="L79" s="133">
        <v>0</v>
      </c>
      <c r="M79" s="133">
        <v>0</v>
      </c>
      <c r="N79" s="133">
        <v>0</v>
      </c>
      <c r="O79" s="133">
        <v>3</v>
      </c>
      <c r="P79" s="133">
        <v>1</v>
      </c>
      <c r="Q79" s="133">
        <v>1</v>
      </c>
    </row>
    <row r="80" spans="1:17" ht="12.75">
      <c r="A80" s="137">
        <v>75</v>
      </c>
      <c r="B80" s="137" t="s">
        <v>315</v>
      </c>
      <c r="C80" s="133">
        <v>31</v>
      </c>
      <c r="D80" s="133">
        <v>14</v>
      </c>
      <c r="E80" s="133">
        <v>0</v>
      </c>
      <c r="F80" s="133">
        <v>0</v>
      </c>
      <c r="G80" s="133">
        <v>0</v>
      </c>
      <c r="H80" s="133">
        <v>0</v>
      </c>
      <c r="I80" s="133">
        <v>0</v>
      </c>
      <c r="J80" s="133">
        <v>0</v>
      </c>
      <c r="K80" s="133">
        <v>0</v>
      </c>
      <c r="L80" s="133">
        <v>3</v>
      </c>
      <c r="M80" s="133">
        <v>0</v>
      </c>
      <c r="N80" s="133">
        <v>0</v>
      </c>
      <c r="O80" s="133">
        <v>22</v>
      </c>
      <c r="P80" s="133">
        <v>2</v>
      </c>
      <c r="Q80" s="133">
        <v>0</v>
      </c>
    </row>
    <row r="81" spans="1:17" ht="12.75">
      <c r="A81" s="137">
        <v>76</v>
      </c>
      <c r="B81" s="137" t="s">
        <v>368</v>
      </c>
      <c r="C81" s="133">
        <v>15</v>
      </c>
      <c r="D81" s="133">
        <v>5</v>
      </c>
      <c r="E81" s="133">
        <v>0</v>
      </c>
      <c r="F81" s="133">
        <v>0</v>
      </c>
      <c r="G81" s="133">
        <v>0</v>
      </c>
      <c r="H81" s="133">
        <v>0</v>
      </c>
      <c r="I81" s="133">
        <v>0</v>
      </c>
      <c r="J81" s="133">
        <v>0</v>
      </c>
      <c r="K81" s="133">
        <v>0</v>
      </c>
      <c r="L81" s="133">
        <v>3</v>
      </c>
      <c r="M81" s="133">
        <v>3</v>
      </c>
      <c r="N81" s="133">
        <v>0</v>
      </c>
      <c r="O81" s="133">
        <v>33</v>
      </c>
      <c r="P81" s="133">
        <v>11</v>
      </c>
      <c r="Q81" s="133">
        <v>5</v>
      </c>
    </row>
    <row r="82" spans="1:17" ht="25.5">
      <c r="A82" s="137">
        <v>79</v>
      </c>
      <c r="B82" s="137" t="s">
        <v>369</v>
      </c>
      <c r="C82" s="133">
        <v>2</v>
      </c>
      <c r="D82" s="133">
        <v>1</v>
      </c>
      <c r="E82" s="133">
        <v>0</v>
      </c>
      <c r="F82" s="133">
        <v>0</v>
      </c>
      <c r="G82" s="133">
        <v>0</v>
      </c>
      <c r="H82" s="133">
        <v>0</v>
      </c>
      <c r="I82" s="133">
        <v>0</v>
      </c>
      <c r="J82" s="133">
        <v>0</v>
      </c>
      <c r="K82" s="133">
        <v>0</v>
      </c>
      <c r="L82" s="133">
        <v>0</v>
      </c>
      <c r="M82" s="133">
        <v>0</v>
      </c>
      <c r="N82" s="133">
        <v>0</v>
      </c>
      <c r="O82" s="133">
        <v>5</v>
      </c>
      <c r="P82" s="133">
        <v>2</v>
      </c>
      <c r="Q82" s="133">
        <v>0</v>
      </c>
    </row>
    <row r="83" spans="1:17" ht="12.75">
      <c r="A83" s="137">
        <v>83</v>
      </c>
      <c r="B83" s="137" t="s">
        <v>370</v>
      </c>
      <c r="C83" s="133">
        <v>0</v>
      </c>
      <c r="D83" s="133">
        <v>0</v>
      </c>
      <c r="E83" s="133">
        <v>0</v>
      </c>
      <c r="F83" s="133">
        <v>0</v>
      </c>
      <c r="G83" s="133">
        <v>0</v>
      </c>
      <c r="H83" s="133">
        <v>0</v>
      </c>
      <c r="I83" s="133">
        <v>0</v>
      </c>
      <c r="J83" s="133">
        <v>0</v>
      </c>
      <c r="K83" s="133">
        <v>0</v>
      </c>
      <c r="L83" s="133">
        <v>0</v>
      </c>
      <c r="M83" s="133">
        <v>0</v>
      </c>
      <c r="N83" s="133">
        <v>0</v>
      </c>
      <c r="O83" s="133">
        <v>2</v>
      </c>
      <c r="P83" s="133">
        <v>0</v>
      </c>
      <c r="Q83" s="133">
        <v>1</v>
      </c>
    </row>
    <row r="84" spans="1:17" ht="25.5">
      <c r="A84" s="137">
        <v>86</v>
      </c>
      <c r="B84" s="137" t="s">
        <v>379</v>
      </c>
      <c r="C84" s="133">
        <v>1</v>
      </c>
      <c r="D84" s="133">
        <v>0</v>
      </c>
      <c r="E84" s="133">
        <v>0</v>
      </c>
      <c r="F84" s="133">
        <v>0</v>
      </c>
      <c r="G84" s="133">
        <v>0</v>
      </c>
      <c r="H84" s="133">
        <v>0</v>
      </c>
      <c r="I84" s="133">
        <v>0</v>
      </c>
      <c r="J84" s="133">
        <v>0</v>
      </c>
      <c r="K84" s="133">
        <v>0</v>
      </c>
      <c r="L84" s="133">
        <v>9</v>
      </c>
      <c r="M84" s="133">
        <v>0</v>
      </c>
      <c r="N84" s="133">
        <v>0</v>
      </c>
      <c r="O84" s="133">
        <v>19</v>
      </c>
      <c r="P84" s="133">
        <v>6</v>
      </c>
      <c r="Q84" s="133">
        <v>0</v>
      </c>
    </row>
    <row r="85" spans="1:17" ht="12.75">
      <c r="A85" s="137">
        <v>87</v>
      </c>
      <c r="B85" s="137" t="s">
        <v>372</v>
      </c>
      <c r="C85" s="133">
        <v>4</v>
      </c>
      <c r="D85" s="133">
        <v>0</v>
      </c>
      <c r="E85" s="133">
        <v>0</v>
      </c>
      <c r="F85" s="133">
        <v>0</v>
      </c>
      <c r="G85" s="133">
        <v>0</v>
      </c>
      <c r="H85" s="133">
        <v>0</v>
      </c>
      <c r="I85" s="133">
        <v>0</v>
      </c>
      <c r="J85" s="133">
        <v>0</v>
      </c>
      <c r="K85" s="133">
        <v>0</v>
      </c>
      <c r="L85" s="133">
        <v>0</v>
      </c>
      <c r="M85" s="133">
        <v>0</v>
      </c>
      <c r="N85" s="133">
        <v>0</v>
      </c>
      <c r="O85" s="133">
        <v>2</v>
      </c>
      <c r="P85" s="133">
        <v>0</v>
      </c>
      <c r="Q85" s="133">
        <v>0</v>
      </c>
    </row>
    <row r="86" spans="1:17" ht="25.5">
      <c r="A86" s="137">
        <v>89</v>
      </c>
      <c r="B86" s="137" t="s">
        <v>371</v>
      </c>
      <c r="C86" s="133">
        <v>2</v>
      </c>
      <c r="D86" s="133">
        <v>0</v>
      </c>
      <c r="E86" s="133">
        <v>0</v>
      </c>
      <c r="F86" s="133">
        <v>0</v>
      </c>
      <c r="G86" s="133">
        <v>0</v>
      </c>
      <c r="H86" s="133">
        <v>0</v>
      </c>
      <c r="I86" s="133">
        <v>0</v>
      </c>
      <c r="J86" s="133">
        <v>0</v>
      </c>
      <c r="K86" s="133">
        <v>0</v>
      </c>
      <c r="L86" s="133">
        <v>0</v>
      </c>
      <c r="M86" s="133">
        <v>0</v>
      </c>
      <c r="N86" s="133">
        <v>0</v>
      </c>
      <c r="O86" s="133">
        <v>11</v>
      </c>
      <c r="P86" s="133">
        <v>3</v>
      </c>
      <c r="Q86" s="133">
        <v>0</v>
      </c>
    </row>
    <row r="87" spans="1:17" ht="12.75">
      <c r="A87" s="137">
        <v>91</v>
      </c>
      <c r="B87" s="137" t="s">
        <v>306</v>
      </c>
      <c r="C87" s="133">
        <v>12</v>
      </c>
      <c r="D87" s="133">
        <v>6</v>
      </c>
      <c r="E87" s="133">
        <v>0</v>
      </c>
      <c r="F87" s="133">
        <v>0</v>
      </c>
      <c r="G87" s="133">
        <v>0</v>
      </c>
      <c r="H87" s="133">
        <v>0</v>
      </c>
      <c r="I87" s="133">
        <v>1</v>
      </c>
      <c r="J87" s="133">
        <v>0</v>
      </c>
      <c r="K87" s="133">
        <v>0</v>
      </c>
      <c r="L87" s="133">
        <v>0</v>
      </c>
      <c r="M87" s="133">
        <v>0</v>
      </c>
      <c r="N87" s="133">
        <v>0</v>
      </c>
      <c r="O87" s="133">
        <v>20</v>
      </c>
      <c r="P87" s="133">
        <v>7</v>
      </c>
      <c r="Q87" s="133">
        <v>1</v>
      </c>
    </row>
    <row r="88" spans="1:17" ht="12.75">
      <c r="A88" s="137">
        <v>92</v>
      </c>
      <c r="B88" s="137" t="s">
        <v>380</v>
      </c>
      <c r="C88" s="133">
        <v>0</v>
      </c>
      <c r="D88" s="133">
        <v>0</v>
      </c>
      <c r="E88" s="133">
        <v>0</v>
      </c>
      <c r="F88" s="133">
        <v>0</v>
      </c>
      <c r="G88" s="133">
        <v>0</v>
      </c>
      <c r="H88" s="133">
        <v>0</v>
      </c>
      <c r="I88" s="133">
        <v>0</v>
      </c>
      <c r="J88" s="133">
        <v>0</v>
      </c>
      <c r="K88" s="133">
        <v>0</v>
      </c>
      <c r="L88" s="133">
        <v>0</v>
      </c>
      <c r="M88" s="133">
        <v>0</v>
      </c>
      <c r="N88" s="133">
        <v>0</v>
      </c>
      <c r="O88" s="133">
        <v>1</v>
      </c>
      <c r="P88" s="133">
        <v>0</v>
      </c>
      <c r="Q88" s="133">
        <v>0</v>
      </c>
    </row>
    <row r="89" spans="1:17" ht="12.75">
      <c r="A89" s="137">
        <v>77</v>
      </c>
      <c r="B89" s="137" t="s">
        <v>381</v>
      </c>
      <c r="C89" s="133">
        <v>0</v>
      </c>
      <c r="D89" s="133">
        <v>0</v>
      </c>
      <c r="E89" s="133">
        <v>0</v>
      </c>
      <c r="F89" s="133">
        <v>0</v>
      </c>
      <c r="G89" s="133">
        <v>0</v>
      </c>
      <c r="H89" s="133">
        <v>0</v>
      </c>
      <c r="I89" s="133">
        <v>0</v>
      </c>
      <c r="J89" s="133">
        <v>0</v>
      </c>
      <c r="K89" s="133">
        <v>0</v>
      </c>
      <c r="L89" s="133">
        <v>0</v>
      </c>
      <c r="M89" s="133">
        <v>0</v>
      </c>
      <c r="N89" s="133">
        <v>0</v>
      </c>
      <c r="O89" s="133">
        <v>25</v>
      </c>
      <c r="P89" s="133">
        <v>0</v>
      </c>
      <c r="Q89" s="133">
        <v>25</v>
      </c>
    </row>
    <row r="90" spans="1:17" ht="12.75">
      <c r="A90" s="137">
        <v>78</v>
      </c>
      <c r="B90" s="139" t="s">
        <v>382</v>
      </c>
      <c r="C90" s="133">
        <v>1</v>
      </c>
      <c r="D90" s="133">
        <v>0</v>
      </c>
      <c r="E90" s="133">
        <v>1</v>
      </c>
      <c r="F90" s="133">
        <v>2</v>
      </c>
      <c r="G90" s="133">
        <v>0</v>
      </c>
      <c r="H90" s="133">
        <v>0</v>
      </c>
      <c r="I90" s="133">
        <v>0</v>
      </c>
      <c r="J90" s="133">
        <v>0</v>
      </c>
      <c r="K90" s="133">
        <v>0</v>
      </c>
      <c r="L90" s="133">
        <v>1</v>
      </c>
      <c r="M90" s="133">
        <v>0</v>
      </c>
      <c r="N90" s="133">
        <v>0</v>
      </c>
      <c r="O90" s="133">
        <v>51</v>
      </c>
      <c r="P90" s="133">
        <v>4</v>
      </c>
      <c r="Q90" s="133">
        <v>17</v>
      </c>
    </row>
  </sheetData>
  <sheetProtection/>
  <mergeCells count="9">
    <mergeCell ref="A1:A5"/>
    <mergeCell ref="B1:B5"/>
    <mergeCell ref="C1:Q2"/>
    <mergeCell ref="C3:Q3"/>
    <mergeCell ref="C4:E4"/>
    <mergeCell ref="F4:H4"/>
    <mergeCell ref="I4:K4"/>
    <mergeCell ref="L4:N4"/>
    <mergeCell ref="O4:Q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90"/>
  <sheetViews>
    <sheetView zoomScalePageLayoutView="0" workbookViewId="0" topLeftCell="A1">
      <selection activeCell="R6" sqref="R6"/>
    </sheetView>
  </sheetViews>
  <sheetFormatPr defaultColWidth="9.00390625" defaultRowHeight="12.75"/>
  <cols>
    <col min="1" max="1" width="12.25390625" style="0" customWidth="1"/>
    <col min="2" max="2" width="20.00390625" style="0" customWidth="1"/>
    <col min="5" max="5" width="15.00390625" style="0" customWidth="1"/>
    <col min="8" max="8" width="14.625" style="0" customWidth="1"/>
    <col min="11" max="11" width="14.375" style="0" customWidth="1"/>
    <col min="14" max="14" width="15.125" style="0" customWidth="1"/>
    <col min="17" max="17" width="19.375" style="0" customWidth="1"/>
    <col min="18" max="18" width="20.75390625" style="0" customWidth="1"/>
  </cols>
  <sheetData>
    <row r="1" spans="1:17" ht="12.75">
      <c r="A1" s="460" t="s">
        <v>192</v>
      </c>
      <c r="B1" s="463" t="s">
        <v>385</v>
      </c>
      <c r="C1" s="466" t="s">
        <v>386</v>
      </c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</row>
    <row r="2" spans="1:17" ht="20.25" customHeight="1">
      <c r="A2" s="461"/>
      <c r="B2" s="464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</row>
    <row r="3" spans="1:17" ht="26.25" customHeight="1">
      <c r="A3" s="461"/>
      <c r="B3" s="464"/>
      <c r="C3" s="467" t="s">
        <v>245</v>
      </c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9"/>
    </row>
    <row r="4" spans="1:17" ht="39.75" customHeight="1">
      <c r="A4" s="461"/>
      <c r="B4" s="464"/>
      <c r="C4" s="348" t="s">
        <v>186</v>
      </c>
      <c r="D4" s="349"/>
      <c r="E4" s="350"/>
      <c r="F4" s="348" t="s">
        <v>187</v>
      </c>
      <c r="G4" s="349"/>
      <c r="H4" s="350"/>
      <c r="I4" s="348" t="s">
        <v>183</v>
      </c>
      <c r="J4" s="349"/>
      <c r="K4" s="350"/>
      <c r="L4" s="348" t="s">
        <v>205</v>
      </c>
      <c r="M4" s="349"/>
      <c r="N4" s="350"/>
      <c r="O4" s="467" t="s">
        <v>240</v>
      </c>
      <c r="P4" s="468"/>
      <c r="Q4" s="469"/>
    </row>
    <row r="5" spans="1:17" ht="152.25" customHeight="1">
      <c r="A5" s="462"/>
      <c r="B5" s="465"/>
      <c r="C5" s="134" t="s">
        <v>199</v>
      </c>
      <c r="D5" s="135" t="s">
        <v>383</v>
      </c>
      <c r="E5" s="135" t="s">
        <v>384</v>
      </c>
      <c r="F5" s="134" t="s">
        <v>199</v>
      </c>
      <c r="G5" s="135" t="s">
        <v>383</v>
      </c>
      <c r="H5" s="135" t="s">
        <v>384</v>
      </c>
      <c r="I5" s="134" t="s">
        <v>199</v>
      </c>
      <c r="J5" s="135" t="s">
        <v>383</v>
      </c>
      <c r="K5" s="135" t="s">
        <v>384</v>
      </c>
      <c r="L5" s="134" t="s">
        <v>199</v>
      </c>
      <c r="M5" s="135" t="s">
        <v>383</v>
      </c>
      <c r="N5" s="135" t="s">
        <v>384</v>
      </c>
      <c r="O5" s="134" t="s">
        <v>199</v>
      </c>
      <c r="P5" s="135" t="s">
        <v>383</v>
      </c>
      <c r="Q5" s="135" t="s">
        <v>384</v>
      </c>
    </row>
    <row r="6" spans="1:17" ht="12.75" customHeight="1">
      <c r="A6" s="136">
        <v>1</v>
      </c>
      <c r="B6" s="137" t="s">
        <v>373</v>
      </c>
      <c r="C6" s="133">
        <v>7</v>
      </c>
      <c r="D6" s="133">
        <v>6</v>
      </c>
      <c r="E6" s="133">
        <v>0</v>
      </c>
      <c r="F6" s="133">
        <v>0</v>
      </c>
      <c r="G6" s="133">
        <v>0</v>
      </c>
      <c r="H6" s="133">
        <v>0</v>
      </c>
      <c r="I6" s="133">
        <v>0</v>
      </c>
      <c r="J6" s="133">
        <v>0</v>
      </c>
      <c r="K6" s="133">
        <v>0</v>
      </c>
      <c r="L6" s="133">
        <v>0</v>
      </c>
      <c r="M6" s="133">
        <v>0</v>
      </c>
      <c r="N6" s="133">
        <v>0</v>
      </c>
      <c r="O6" s="133">
        <v>0</v>
      </c>
      <c r="P6" s="133">
        <v>0</v>
      </c>
      <c r="Q6" s="133">
        <v>0</v>
      </c>
    </row>
    <row r="7" spans="1:17" ht="25.5">
      <c r="A7" s="137">
        <v>2</v>
      </c>
      <c r="B7" s="137" t="s">
        <v>298</v>
      </c>
      <c r="C7" s="133">
        <v>55</v>
      </c>
      <c r="D7" s="133">
        <v>39</v>
      </c>
      <c r="E7" s="133">
        <v>0</v>
      </c>
      <c r="F7" s="133">
        <v>0</v>
      </c>
      <c r="G7" s="133">
        <v>0</v>
      </c>
      <c r="H7" s="133">
        <v>0</v>
      </c>
      <c r="I7" s="133">
        <v>1</v>
      </c>
      <c r="J7" s="133">
        <v>0</v>
      </c>
      <c r="K7" s="133">
        <v>0</v>
      </c>
      <c r="L7" s="133">
        <v>5</v>
      </c>
      <c r="M7" s="133">
        <v>1</v>
      </c>
      <c r="N7" s="133">
        <v>0</v>
      </c>
      <c r="O7" s="133">
        <v>21</v>
      </c>
      <c r="P7" s="133">
        <v>6</v>
      </c>
      <c r="Q7" s="133">
        <v>1</v>
      </c>
    </row>
    <row r="8" spans="1:17" ht="12.75">
      <c r="A8" s="137">
        <v>3</v>
      </c>
      <c r="B8" s="137" t="s">
        <v>374</v>
      </c>
      <c r="C8" s="133">
        <v>21</v>
      </c>
      <c r="D8" s="133">
        <v>17</v>
      </c>
      <c r="E8" s="133">
        <v>0</v>
      </c>
      <c r="F8" s="133">
        <v>0</v>
      </c>
      <c r="G8" s="133">
        <v>0</v>
      </c>
      <c r="H8" s="133">
        <v>0</v>
      </c>
      <c r="I8" s="133">
        <v>0</v>
      </c>
      <c r="J8" s="133">
        <v>0</v>
      </c>
      <c r="K8" s="133">
        <v>0</v>
      </c>
      <c r="L8" s="133">
        <v>1</v>
      </c>
      <c r="M8" s="133">
        <v>0</v>
      </c>
      <c r="N8" s="133">
        <v>0</v>
      </c>
      <c r="O8" s="133">
        <v>10</v>
      </c>
      <c r="P8" s="133">
        <v>5</v>
      </c>
      <c r="Q8" s="133">
        <v>0</v>
      </c>
    </row>
    <row r="9" spans="1:17" ht="12.75" customHeight="1">
      <c r="A9" s="137">
        <v>4</v>
      </c>
      <c r="B9" s="137" t="s">
        <v>375</v>
      </c>
      <c r="C9" s="133">
        <v>14</v>
      </c>
      <c r="D9" s="133">
        <v>9</v>
      </c>
      <c r="E9" s="133">
        <v>0</v>
      </c>
      <c r="F9" s="133">
        <v>0</v>
      </c>
      <c r="G9" s="133">
        <v>0</v>
      </c>
      <c r="H9" s="133">
        <v>0</v>
      </c>
      <c r="I9" s="133">
        <v>0</v>
      </c>
      <c r="J9" s="133">
        <v>0</v>
      </c>
      <c r="K9" s="133">
        <v>0</v>
      </c>
      <c r="L9" s="133">
        <v>0</v>
      </c>
      <c r="M9" s="133">
        <v>0</v>
      </c>
      <c r="N9" s="133">
        <v>0</v>
      </c>
      <c r="O9" s="133">
        <v>2</v>
      </c>
      <c r="P9" s="133">
        <v>1</v>
      </c>
      <c r="Q9" s="133">
        <v>0</v>
      </c>
    </row>
    <row r="10" spans="1:17" ht="12.75">
      <c r="A10" s="137">
        <v>5</v>
      </c>
      <c r="B10" s="137" t="s">
        <v>299</v>
      </c>
      <c r="C10" s="133">
        <v>108</v>
      </c>
      <c r="D10" s="133">
        <v>87</v>
      </c>
      <c r="E10" s="133">
        <v>0</v>
      </c>
      <c r="F10" s="133">
        <v>0</v>
      </c>
      <c r="G10" s="133">
        <v>0</v>
      </c>
      <c r="H10" s="133">
        <v>0</v>
      </c>
      <c r="I10" s="133">
        <v>0</v>
      </c>
      <c r="J10" s="133">
        <v>0</v>
      </c>
      <c r="K10" s="133">
        <v>0</v>
      </c>
      <c r="L10" s="133">
        <v>0</v>
      </c>
      <c r="M10" s="133">
        <v>0</v>
      </c>
      <c r="N10" s="133">
        <v>0</v>
      </c>
      <c r="O10" s="133">
        <v>0</v>
      </c>
      <c r="P10" s="133">
        <v>0</v>
      </c>
      <c r="Q10" s="133">
        <v>0</v>
      </c>
    </row>
    <row r="11" spans="1:17" ht="12.75">
      <c r="A11" s="137">
        <v>6</v>
      </c>
      <c r="B11" s="137" t="s">
        <v>300</v>
      </c>
      <c r="C11" s="133">
        <v>0</v>
      </c>
      <c r="D11" s="133">
        <v>0</v>
      </c>
      <c r="E11" s="133">
        <v>0</v>
      </c>
      <c r="F11" s="133">
        <v>0</v>
      </c>
      <c r="G11" s="133">
        <v>0</v>
      </c>
      <c r="H11" s="133">
        <v>0</v>
      </c>
      <c r="I11" s="133">
        <v>0</v>
      </c>
      <c r="J11" s="133">
        <v>0</v>
      </c>
      <c r="K11" s="133">
        <v>0</v>
      </c>
      <c r="L11" s="133">
        <v>0</v>
      </c>
      <c r="M11" s="133">
        <v>0</v>
      </c>
      <c r="N11" s="133">
        <v>0</v>
      </c>
      <c r="O11" s="133">
        <v>0</v>
      </c>
      <c r="P11" s="133">
        <v>0</v>
      </c>
      <c r="Q11" s="133">
        <v>0</v>
      </c>
    </row>
    <row r="12" spans="1:17" ht="12.75" customHeight="1">
      <c r="A12" s="137">
        <v>7</v>
      </c>
      <c r="B12" s="137" t="s">
        <v>301</v>
      </c>
      <c r="C12" s="133">
        <v>1</v>
      </c>
      <c r="D12" s="133">
        <v>1</v>
      </c>
      <c r="E12" s="133">
        <v>0</v>
      </c>
      <c r="F12" s="133">
        <v>0</v>
      </c>
      <c r="G12" s="133">
        <v>0</v>
      </c>
      <c r="H12" s="133">
        <v>0</v>
      </c>
      <c r="I12" s="133">
        <v>0</v>
      </c>
      <c r="J12" s="133">
        <v>0</v>
      </c>
      <c r="K12" s="133">
        <v>0</v>
      </c>
      <c r="L12" s="133">
        <v>0</v>
      </c>
      <c r="M12" s="133">
        <v>0</v>
      </c>
      <c r="N12" s="133">
        <v>0</v>
      </c>
      <c r="O12" s="133">
        <v>1</v>
      </c>
      <c r="P12" s="133">
        <v>1</v>
      </c>
      <c r="Q12" s="133">
        <v>0</v>
      </c>
    </row>
    <row r="13" spans="1:17" ht="20.25" customHeight="1">
      <c r="A13" s="137">
        <v>8</v>
      </c>
      <c r="B13" s="137" t="s">
        <v>302</v>
      </c>
      <c r="C13" s="133">
        <v>9</v>
      </c>
      <c r="D13" s="133">
        <v>7</v>
      </c>
      <c r="E13" s="133">
        <v>0</v>
      </c>
      <c r="F13" s="133">
        <v>0</v>
      </c>
      <c r="G13" s="133">
        <v>0</v>
      </c>
      <c r="H13" s="133">
        <v>0</v>
      </c>
      <c r="I13" s="133">
        <v>0</v>
      </c>
      <c r="J13" s="133">
        <v>0</v>
      </c>
      <c r="K13" s="133">
        <v>0</v>
      </c>
      <c r="L13" s="133">
        <v>0</v>
      </c>
      <c r="M13" s="133">
        <v>0</v>
      </c>
      <c r="N13" s="133">
        <v>0</v>
      </c>
      <c r="O13" s="133">
        <v>5</v>
      </c>
      <c r="P13" s="133">
        <v>3</v>
      </c>
      <c r="Q13" s="133">
        <v>0</v>
      </c>
    </row>
    <row r="14" spans="1:17" ht="25.5">
      <c r="A14" s="137">
        <v>9</v>
      </c>
      <c r="B14" s="137" t="s">
        <v>303</v>
      </c>
      <c r="C14" s="133">
        <v>15</v>
      </c>
      <c r="D14" s="133">
        <v>13</v>
      </c>
      <c r="E14" s="133">
        <v>1</v>
      </c>
      <c r="F14" s="133">
        <v>0</v>
      </c>
      <c r="G14" s="133">
        <v>0</v>
      </c>
      <c r="H14" s="133">
        <v>0</v>
      </c>
      <c r="I14" s="133">
        <v>0</v>
      </c>
      <c r="J14" s="133">
        <v>0</v>
      </c>
      <c r="K14" s="133">
        <v>0</v>
      </c>
      <c r="L14" s="133">
        <v>0</v>
      </c>
      <c r="M14" s="133">
        <v>0</v>
      </c>
      <c r="N14" s="133">
        <v>0</v>
      </c>
      <c r="O14" s="133">
        <v>0</v>
      </c>
      <c r="P14" s="133">
        <v>0</v>
      </c>
      <c r="Q14" s="133">
        <v>0</v>
      </c>
    </row>
    <row r="15" spans="1:17" ht="12.75" customHeight="1">
      <c r="A15" s="137">
        <v>10</v>
      </c>
      <c r="B15" s="137" t="s">
        <v>304</v>
      </c>
      <c r="C15" s="133">
        <v>19</v>
      </c>
      <c r="D15" s="133">
        <v>0</v>
      </c>
      <c r="E15" s="133">
        <v>0</v>
      </c>
      <c r="F15" s="133">
        <v>0</v>
      </c>
      <c r="G15" s="133">
        <v>0</v>
      </c>
      <c r="H15" s="133">
        <v>0</v>
      </c>
      <c r="I15" s="133">
        <v>0</v>
      </c>
      <c r="J15" s="133">
        <v>0</v>
      </c>
      <c r="K15" s="133">
        <v>0</v>
      </c>
      <c r="L15" s="133">
        <v>0</v>
      </c>
      <c r="M15" s="133">
        <v>0</v>
      </c>
      <c r="N15" s="133">
        <v>0</v>
      </c>
      <c r="O15" s="133">
        <v>2</v>
      </c>
      <c r="P15" s="133">
        <v>0</v>
      </c>
      <c r="Q15" s="133">
        <v>0</v>
      </c>
    </row>
    <row r="16" spans="1:17" ht="12.75">
      <c r="A16" s="137">
        <v>11</v>
      </c>
      <c r="B16" s="137" t="s">
        <v>305</v>
      </c>
      <c r="C16" s="133">
        <v>4</v>
      </c>
      <c r="D16" s="133">
        <v>3</v>
      </c>
      <c r="E16" s="133">
        <v>0</v>
      </c>
      <c r="F16" s="133">
        <v>0</v>
      </c>
      <c r="G16" s="133">
        <v>0</v>
      </c>
      <c r="H16" s="133">
        <v>0</v>
      </c>
      <c r="I16" s="133">
        <v>0</v>
      </c>
      <c r="J16" s="133">
        <v>0</v>
      </c>
      <c r="K16" s="133">
        <v>0</v>
      </c>
      <c r="L16" s="133">
        <v>0</v>
      </c>
      <c r="M16" s="133">
        <v>0</v>
      </c>
      <c r="N16" s="133">
        <v>0</v>
      </c>
      <c r="O16" s="133">
        <v>36</v>
      </c>
      <c r="P16" s="133">
        <v>10</v>
      </c>
      <c r="Q16" s="133">
        <v>8</v>
      </c>
    </row>
    <row r="17" spans="1:17" ht="12.75">
      <c r="A17" s="137">
        <v>12</v>
      </c>
      <c r="B17" s="137" t="s">
        <v>307</v>
      </c>
      <c r="C17" s="133">
        <v>2</v>
      </c>
      <c r="D17" s="133">
        <v>1</v>
      </c>
      <c r="E17" s="133">
        <v>0</v>
      </c>
      <c r="F17" s="133">
        <v>0</v>
      </c>
      <c r="G17" s="133">
        <v>0</v>
      </c>
      <c r="H17" s="133">
        <v>0</v>
      </c>
      <c r="I17" s="133">
        <v>0</v>
      </c>
      <c r="J17" s="133">
        <v>0</v>
      </c>
      <c r="K17" s="133">
        <v>0</v>
      </c>
      <c r="L17" s="133">
        <v>0</v>
      </c>
      <c r="M17" s="133">
        <v>0</v>
      </c>
      <c r="N17" s="133">
        <v>0</v>
      </c>
      <c r="O17" s="133">
        <v>29</v>
      </c>
      <c r="P17" s="133">
        <v>3</v>
      </c>
      <c r="Q17" s="133">
        <v>0</v>
      </c>
    </row>
    <row r="18" spans="1:17" ht="12.75">
      <c r="A18" s="138">
        <v>13</v>
      </c>
      <c r="B18" s="138" t="s">
        <v>308</v>
      </c>
      <c r="C18" s="133">
        <v>19</v>
      </c>
      <c r="D18" s="133">
        <v>12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3">
        <v>0</v>
      </c>
      <c r="L18" s="133">
        <v>0</v>
      </c>
      <c r="M18" s="133">
        <v>0</v>
      </c>
      <c r="N18" s="133">
        <v>0</v>
      </c>
      <c r="O18" s="133">
        <v>8</v>
      </c>
      <c r="P18" s="133">
        <v>5</v>
      </c>
      <c r="Q18" s="133">
        <v>0</v>
      </c>
    </row>
    <row r="19" spans="1:17" ht="25.5">
      <c r="A19" s="137">
        <v>14</v>
      </c>
      <c r="B19" s="137" t="s">
        <v>309</v>
      </c>
      <c r="C19" s="133">
        <v>37</v>
      </c>
      <c r="D19" s="133">
        <v>17</v>
      </c>
      <c r="E19" s="133">
        <v>2</v>
      </c>
      <c r="F19" s="133">
        <v>1</v>
      </c>
      <c r="G19" s="133">
        <v>1</v>
      </c>
      <c r="H19" s="133">
        <v>0</v>
      </c>
      <c r="I19" s="133">
        <v>0</v>
      </c>
      <c r="J19" s="133">
        <v>0</v>
      </c>
      <c r="K19" s="133">
        <v>0</v>
      </c>
      <c r="L19" s="133">
        <v>0</v>
      </c>
      <c r="M19" s="133">
        <v>0</v>
      </c>
      <c r="N19" s="133">
        <v>0</v>
      </c>
      <c r="O19" s="133">
        <v>38</v>
      </c>
      <c r="P19" s="133">
        <v>37</v>
      </c>
      <c r="Q19" s="133">
        <v>1</v>
      </c>
    </row>
    <row r="20" spans="1:17" ht="25.5">
      <c r="A20" s="137">
        <v>15</v>
      </c>
      <c r="B20" s="137" t="s">
        <v>376</v>
      </c>
      <c r="C20" s="133">
        <v>13</v>
      </c>
      <c r="D20" s="133">
        <v>4</v>
      </c>
      <c r="E20" s="133">
        <v>0</v>
      </c>
      <c r="F20" s="133">
        <v>0</v>
      </c>
      <c r="G20" s="133">
        <v>0</v>
      </c>
      <c r="H20" s="133">
        <v>0</v>
      </c>
      <c r="I20" s="133">
        <v>0</v>
      </c>
      <c r="J20" s="133">
        <v>0</v>
      </c>
      <c r="K20" s="133">
        <v>0</v>
      </c>
      <c r="L20" s="133">
        <v>0</v>
      </c>
      <c r="M20" s="133">
        <v>0</v>
      </c>
      <c r="N20" s="133">
        <v>0</v>
      </c>
      <c r="O20" s="133">
        <v>1</v>
      </c>
      <c r="P20" s="133">
        <v>0</v>
      </c>
      <c r="Q20" s="133">
        <v>0</v>
      </c>
    </row>
    <row r="21" spans="1:17" ht="12.75">
      <c r="A21" s="137">
        <v>16</v>
      </c>
      <c r="B21" s="137" t="s">
        <v>377</v>
      </c>
      <c r="C21" s="133">
        <v>0</v>
      </c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3">
        <v>0</v>
      </c>
      <c r="L21" s="133">
        <v>9</v>
      </c>
      <c r="M21" s="133">
        <v>3</v>
      </c>
      <c r="N21" s="133">
        <v>0</v>
      </c>
      <c r="O21" s="133">
        <v>77</v>
      </c>
      <c r="P21" s="133">
        <v>13</v>
      </c>
      <c r="Q21" s="133">
        <v>0</v>
      </c>
    </row>
    <row r="22" spans="1:17" ht="12.75">
      <c r="A22" s="137">
        <v>17</v>
      </c>
      <c r="B22" s="137" t="s">
        <v>310</v>
      </c>
      <c r="C22" s="133">
        <v>11</v>
      </c>
      <c r="D22" s="133">
        <v>9</v>
      </c>
      <c r="E22" s="133">
        <v>0</v>
      </c>
      <c r="F22" s="133">
        <v>0</v>
      </c>
      <c r="G22" s="133">
        <v>0</v>
      </c>
      <c r="H22" s="133">
        <v>0</v>
      </c>
      <c r="I22" s="133">
        <v>0</v>
      </c>
      <c r="J22" s="133">
        <v>0</v>
      </c>
      <c r="K22" s="133">
        <v>0</v>
      </c>
      <c r="L22" s="133">
        <v>0</v>
      </c>
      <c r="M22" s="133">
        <v>0</v>
      </c>
      <c r="N22" s="133">
        <v>0</v>
      </c>
      <c r="O22" s="133">
        <v>0</v>
      </c>
      <c r="P22" s="133">
        <v>0</v>
      </c>
      <c r="Q22" s="133">
        <v>0</v>
      </c>
    </row>
    <row r="23" spans="1:17" ht="25.5">
      <c r="A23" s="137">
        <v>18</v>
      </c>
      <c r="B23" s="137" t="s">
        <v>311</v>
      </c>
      <c r="C23" s="133">
        <v>31</v>
      </c>
      <c r="D23" s="133">
        <v>25</v>
      </c>
      <c r="E23" s="133">
        <v>0</v>
      </c>
      <c r="F23" s="133">
        <v>1</v>
      </c>
      <c r="G23" s="133">
        <v>1</v>
      </c>
      <c r="H23" s="133">
        <v>0</v>
      </c>
      <c r="I23" s="133">
        <v>0</v>
      </c>
      <c r="J23" s="133">
        <v>0</v>
      </c>
      <c r="K23" s="133">
        <v>0</v>
      </c>
      <c r="L23" s="133">
        <v>0</v>
      </c>
      <c r="M23" s="133">
        <v>0</v>
      </c>
      <c r="N23" s="133">
        <v>0</v>
      </c>
      <c r="O23" s="133">
        <v>0</v>
      </c>
      <c r="P23" s="133">
        <v>0</v>
      </c>
      <c r="Q23" s="133">
        <v>0</v>
      </c>
    </row>
    <row r="24" spans="1:17" ht="12.75">
      <c r="A24" s="137">
        <v>19</v>
      </c>
      <c r="B24" s="137" t="s">
        <v>312</v>
      </c>
      <c r="C24" s="133">
        <v>3</v>
      </c>
      <c r="D24" s="133">
        <v>2</v>
      </c>
      <c r="E24" s="133">
        <v>0</v>
      </c>
      <c r="F24" s="133">
        <v>0</v>
      </c>
      <c r="G24" s="133">
        <v>0</v>
      </c>
      <c r="H24" s="133">
        <v>0</v>
      </c>
      <c r="I24" s="133">
        <v>0</v>
      </c>
      <c r="J24" s="133">
        <v>0</v>
      </c>
      <c r="K24" s="133">
        <v>0</v>
      </c>
      <c r="L24" s="133">
        <v>0</v>
      </c>
      <c r="M24" s="133">
        <v>0</v>
      </c>
      <c r="N24" s="133">
        <v>0</v>
      </c>
      <c r="O24" s="133">
        <v>0</v>
      </c>
      <c r="P24" s="133">
        <v>0</v>
      </c>
      <c r="Q24" s="133">
        <v>0</v>
      </c>
    </row>
    <row r="25" spans="1:17" ht="12.75">
      <c r="A25" s="137">
        <v>20</v>
      </c>
      <c r="B25" s="137" t="s">
        <v>313</v>
      </c>
      <c r="C25" s="133">
        <v>0</v>
      </c>
      <c r="D25" s="133">
        <v>0</v>
      </c>
      <c r="E25" s="133">
        <v>0</v>
      </c>
      <c r="F25" s="133">
        <v>0</v>
      </c>
      <c r="G25" s="133">
        <v>0</v>
      </c>
      <c r="H25" s="133">
        <v>0</v>
      </c>
      <c r="I25" s="133">
        <v>0</v>
      </c>
      <c r="J25" s="133">
        <v>0</v>
      </c>
      <c r="K25" s="133">
        <v>0</v>
      </c>
      <c r="L25" s="133">
        <v>0</v>
      </c>
      <c r="M25" s="133">
        <v>0</v>
      </c>
      <c r="N25" s="133">
        <v>0</v>
      </c>
      <c r="O25" s="133">
        <v>0</v>
      </c>
      <c r="P25" s="133">
        <v>0</v>
      </c>
      <c r="Q25" s="133">
        <v>0</v>
      </c>
    </row>
    <row r="26" spans="1:17" ht="12.75">
      <c r="A26" s="137">
        <v>21</v>
      </c>
      <c r="B26" s="137" t="s">
        <v>378</v>
      </c>
      <c r="C26" s="133">
        <v>24</v>
      </c>
      <c r="D26" s="133">
        <v>18</v>
      </c>
      <c r="E26" s="133">
        <v>0</v>
      </c>
      <c r="F26" s="133">
        <v>0</v>
      </c>
      <c r="G26" s="133">
        <v>0</v>
      </c>
      <c r="H26" s="133">
        <v>0</v>
      </c>
      <c r="I26" s="133">
        <v>0</v>
      </c>
      <c r="J26" s="133">
        <v>0</v>
      </c>
      <c r="K26" s="133">
        <v>0</v>
      </c>
      <c r="L26" s="133">
        <v>0</v>
      </c>
      <c r="M26" s="133">
        <v>0</v>
      </c>
      <c r="N26" s="133">
        <v>0</v>
      </c>
      <c r="O26" s="133">
        <v>19</v>
      </c>
      <c r="P26" s="133">
        <v>11</v>
      </c>
      <c r="Q26" s="133">
        <v>0</v>
      </c>
    </row>
    <row r="27" spans="1:17" ht="12.75">
      <c r="A27" s="137">
        <v>22</v>
      </c>
      <c r="B27" s="137" t="s">
        <v>314</v>
      </c>
      <c r="C27" s="133">
        <v>20</v>
      </c>
      <c r="D27" s="133">
        <v>15</v>
      </c>
      <c r="E27" s="133">
        <v>0</v>
      </c>
      <c r="F27" s="133">
        <v>0</v>
      </c>
      <c r="G27" s="133">
        <v>0</v>
      </c>
      <c r="H27" s="133">
        <v>0</v>
      </c>
      <c r="I27" s="133">
        <v>0</v>
      </c>
      <c r="J27" s="133">
        <v>0</v>
      </c>
      <c r="K27" s="133">
        <v>0</v>
      </c>
      <c r="L27" s="133">
        <v>2</v>
      </c>
      <c r="M27" s="133">
        <v>2</v>
      </c>
      <c r="N27" s="133">
        <v>0</v>
      </c>
      <c r="O27" s="133">
        <v>30</v>
      </c>
      <c r="P27" s="133">
        <v>10</v>
      </c>
      <c r="Q27" s="133">
        <v>1</v>
      </c>
    </row>
    <row r="28" spans="1:17" ht="12.75">
      <c r="A28" s="137">
        <v>23</v>
      </c>
      <c r="B28" s="137" t="s">
        <v>317</v>
      </c>
      <c r="C28" s="133">
        <v>100</v>
      </c>
      <c r="D28" s="133">
        <v>34</v>
      </c>
      <c r="E28" s="133">
        <v>2</v>
      </c>
      <c r="F28" s="133">
        <v>0</v>
      </c>
      <c r="G28" s="133">
        <v>0</v>
      </c>
      <c r="H28" s="133">
        <v>0</v>
      </c>
      <c r="I28" s="133">
        <v>0</v>
      </c>
      <c r="J28" s="133">
        <v>0</v>
      </c>
      <c r="K28" s="133">
        <v>0</v>
      </c>
      <c r="L28" s="133">
        <v>1</v>
      </c>
      <c r="M28" s="133">
        <v>0</v>
      </c>
      <c r="N28" s="133">
        <v>0</v>
      </c>
      <c r="O28" s="133">
        <v>51</v>
      </c>
      <c r="P28" s="133">
        <v>17</v>
      </c>
      <c r="Q28" s="133">
        <v>4</v>
      </c>
    </row>
    <row r="29" spans="1:17" ht="12.75">
      <c r="A29" s="138">
        <v>24</v>
      </c>
      <c r="B29" s="138" t="s">
        <v>318</v>
      </c>
      <c r="C29" s="133">
        <v>27</v>
      </c>
      <c r="D29" s="133">
        <v>12</v>
      </c>
      <c r="E29" s="133">
        <v>2</v>
      </c>
      <c r="F29" s="133">
        <v>0</v>
      </c>
      <c r="G29" s="133">
        <v>0</v>
      </c>
      <c r="H29" s="133">
        <v>0</v>
      </c>
      <c r="I29" s="133">
        <v>0</v>
      </c>
      <c r="J29" s="133">
        <v>0</v>
      </c>
      <c r="K29" s="133">
        <v>0</v>
      </c>
      <c r="L29" s="133">
        <v>1</v>
      </c>
      <c r="M29" s="133">
        <v>0</v>
      </c>
      <c r="N29" s="133">
        <v>0</v>
      </c>
      <c r="O29" s="133">
        <v>38</v>
      </c>
      <c r="P29" s="133">
        <v>8</v>
      </c>
      <c r="Q29" s="133">
        <v>4</v>
      </c>
    </row>
    <row r="30" spans="1:17" ht="12.75">
      <c r="A30" s="137">
        <v>25</v>
      </c>
      <c r="B30" s="137" t="s">
        <v>320</v>
      </c>
      <c r="C30" s="133">
        <v>23</v>
      </c>
      <c r="D30" s="133">
        <v>8</v>
      </c>
      <c r="E30" s="133">
        <v>2</v>
      </c>
      <c r="F30" s="133">
        <v>0</v>
      </c>
      <c r="G30" s="133">
        <v>0</v>
      </c>
      <c r="H30" s="133">
        <v>0</v>
      </c>
      <c r="I30" s="133">
        <v>0</v>
      </c>
      <c r="J30" s="133">
        <v>0</v>
      </c>
      <c r="K30" s="133">
        <v>0</v>
      </c>
      <c r="L30" s="133">
        <v>4</v>
      </c>
      <c r="M30" s="133">
        <v>3</v>
      </c>
      <c r="N30" s="133">
        <v>0</v>
      </c>
      <c r="O30" s="133">
        <v>20</v>
      </c>
      <c r="P30" s="133">
        <v>13</v>
      </c>
      <c r="Q30" s="133">
        <v>0</v>
      </c>
    </row>
    <row r="31" spans="1:17" ht="12.75">
      <c r="A31" s="137">
        <v>26</v>
      </c>
      <c r="B31" s="137" t="s">
        <v>321</v>
      </c>
      <c r="C31" s="133">
        <v>36</v>
      </c>
      <c r="D31" s="133">
        <v>16</v>
      </c>
      <c r="E31" s="133">
        <v>0</v>
      </c>
      <c r="F31" s="133">
        <v>0</v>
      </c>
      <c r="G31" s="133">
        <v>0</v>
      </c>
      <c r="H31" s="133">
        <v>0</v>
      </c>
      <c r="I31" s="133">
        <v>0</v>
      </c>
      <c r="J31" s="133">
        <v>0</v>
      </c>
      <c r="K31" s="133">
        <v>0</v>
      </c>
      <c r="L31" s="133">
        <v>3</v>
      </c>
      <c r="M31" s="133">
        <v>3</v>
      </c>
      <c r="N31" s="133">
        <v>0</v>
      </c>
      <c r="O31" s="133">
        <v>18</v>
      </c>
      <c r="P31" s="133">
        <v>10</v>
      </c>
      <c r="Q31" s="133">
        <v>0</v>
      </c>
    </row>
    <row r="32" spans="1:17" ht="12.75">
      <c r="A32" s="137">
        <v>27</v>
      </c>
      <c r="B32" s="137" t="s">
        <v>322</v>
      </c>
      <c r="C32" s="133">
        <v>4</v>
      </c>
      <c r="D32" s="133">
        <v>0</v>
      </c>
      <c r="E32" s="133">
        <v>0</v>
      </c>
      <c r="F32" s="133">
        <v>0</v>
      </c>
      <c r="G32" s="133">
        <v>0</v>
      </c>
      <c r="H32" s="133">
        <v>0</v>
      </c>
      <c r="I32" s="133">
        <v>0</v>
      </c>
      <c r="J32" s="133">
        <v>0</v>
      </c>
      <c r="K32" s="133">
        <v>0</v>
      </c>
      <c r="L32" s="133">
        <v>2</v>
      </c>
      <c r="M32" s="133">
        <v>2</v>
      </c>
      <c r="N32" s="133">
        <v>2</v>
      </c>
      <c r="O32" s="133">
        <v>4</v>
      </c>
      <c r="P32" s="133">
        <v>2</v>
      </c>
      <c r="Q32" s="133">
        <v>0</v>
      </c>
    </row>
    <row r="33" spans="1:17" ht="12.75">
      <c r="A33" s="137">
        <v>28</v>
      </c>
      <c r="B33" s="137" t="s">
        <v>323</v>
      </c>
      <c r="C33" s="133">
        <v>17</v>
      </c>
      <c r="D33" s="133">
        <v>6</v>
      </c>
      <c r="E33" s="133">
        <v>2</v>
      </c>
      <c r="F33" s="133">
        <v>0</v>
      </c>
      <c r="G33" s="133">
        <v>0</v>
      </c>
      <c r="H33" s="133">
        <v>0</v>
      </c>
      <c r="I33" s="133">
        <v>0</v>
      </c>
      <c r="J33" s="133">
        <v>0</v>
      </c>
      <c r="K33" s="133">
        <v>0</v>
      </c>
      <c r="L33" s="133">
        <v>0</v>
      </c>
      <c r="M33" s="133">
        <v>0</v>
      </c>
      <c r="N33" s="133">
        <v>0</v>
      </c>
      <c r="O33" s="133">
        <v>7</v>
      </c>
      <c r="P33" s="133">
        <v>3</v>
      </c>
      <c r="Q33" s="133">
        <v>1</v>
      </c>
    </row>
    <row r="34" spans="1:17" ht="12.75">
      <c r="A34" s="137">
        <v>29</v>
      </c>
      <c r="B34" s="137" t="s">
        <v>324</v>
      </c>
      <c r="C34" s="133">
        <v>11</v>
      </c>
      <c r="D34" s="133">
        <v>2</v>
      </c>
      <c r="E34" s="133">
        <v>0</v>
      </c>
      <c r="F34" s="133">
        <v>0</v>
      </c>
      <c r="G34" s="133">
        <v>0</v>
      </c>
      <c r="H34" s="133">
        <v>0</v>
      </c>
      <c r="I34" s="133">
        <v>0</v>
      </c>
      <c r="J34" s="133">
        <v>0</v>
      </c>
      <c r="K34" s="133">
        <v>0</v>
      </c>
      <c r="L34" s="133">
        <v>0</v>
      </c>
      <c r="M34" s="133">
        <v>0</v>
      </c>
      <c r="N34" s="133">
        <v>0</v>
      </c>
      <c r="O34" s="133">
        <v>17</v>
      </c>
      <c r="P34" s="133">
        <v>2</v>
      </c>
      <c r="Q34" s="133">
        <v>6</v>
      </c>
    </row>
    <row r="35" spans="1:17" ht="12.75">
      <c r="A35" s="137">
        <v>30</v>
      </c>
      <c r="B35" s="137" t="s">
        <v>325</v>
      </c>
      <c r="C35" s="133">
        <v>13</v>
      </c>
      <c r="D35" s="133">
        <v>0</v>
      </c>
      <c r="E35" s="133">
        <v>0</v>
      </c>
      <c r="F35" s="133">
        <v>0</v>
      </c>
      <c r="G35" s="133">
        <v>0</v>
      </c>
      <c r="H35" s="133">
        <v>0</v>
      </c>
      <c r="I35" s="133">
        <v>0</v>
      </c>
      <c r="J35" s="133">
        <v>0</v>
      </c>
      <c r="K35" s="133">
        <v>0</v>
      </c>
      <c r="L35" s="133">
        <v>0</v>
      </c>
      <c r="M35" s="133">
        <v>0</v>
      </c>
      <c r="N35" s="133">
        <v>0</v>
      </c>
      <c r="O35" s="133">
        <v>9</v>
      </c>
      <c r="P35" s="133">
        <v>2</v>
      </c>
      <c r="Q35" s="133">
        <v>1</v>
      </c>
    </row>
    <row r="36" spans="1:17" ht="12.75">
      <c r="A36" s="137">
        <v>31</v>
      </c>
      <c r="B36" s="137" t="s">
        <v>326</v>
      </c>
      <c r="C36" s="133">
        <v>16</v>
      </c>
      <c r="D36" s="133">
        <v>10</v>
      </c>
      <c r="E36" s="133">
        <v>0</v>
      </c>
      <c r="F36" s="133">
        <v>0</v>
      </c>
      <c r="G36" s="133">
        <v>0</v>
      </c>
      <c r="H36" s="133">
        <v>0</v>
      </c>
      <c r="I36" s="133">
        <v>0</v>
      </c>
      <c r="J36" s="133">
        <v>0</v>
      </c>
      <c r="K36" s="133">
        <v>0</v>
      </c>
      <c r="L36" s="133">
        <v>2</v>
      </c>
      <c r="M36" s="133">
        <v>1</v>
      </c>
      <c r="N36" s="133">
        <v>0</v>
      </c>
      <c r="O36" s="133">
        <v>10</v>
      </c>
      <c r="P36" s="133">
        <v>4</v>
      </c>
      <c r="Q36" s="133">
        <v>0</v>
      </c>
    </row>
    <row r="37" spans="1:17" ht="12.75">
      <c r="A37" s="137">
        <v>32</v>
      </c>
      <c r="B37" s="137" t="s">
        <v>327</v>
      </c>
      <c r="C37" s="133">
        <v>24</v>
      </c>
      <c r="D37" s="133">
        <v>4</v>
      </c>
      <c r="E37" s="133">
        <v>0</v>
      </c>
      <c r="F37" s="133">
        <v>0</v>
      </c>
      <c r="G37" s="133">
        <v>0</v>
      </c>
      <c r="H37" s="133">
        <v>0</v>
      </c>
      <c r="I37" s="133">
        <v>0</v>
      </c>
      <c r="J37" s="133">
        <v>0</v>
      </c>
      <c r="K37" s="133">
        <v>0</v>
      </c>
      <c r="L37" s="133">
        <v>0</v>
      </c>
      <c r="M37" s="133">
        <v>0</v>
      </c>
      <c r="N37" s="133">
        <v>0</v>
      </c>
      <c r="O37" s="133">
        <v>16</v>
      </c>
      <c r="P37" s="133">
        <v>1</v>
      </c>
      <c r="Q37" s="133">
        <v>0</v>
      </c>
    </row>
    <row r="38" spans="1:17" ht="12.75">
      <c r="A38" s="137">
        <v>33</v>
      </c>
      <c r="B38" s="137" t="s">
        <v>328</v>
      </c>
      <c r="C38" s="133">
        <v>5</v>
      </c>
      <c r="D38" s="133">
        <v>0</v>
      </c>
      <c r="E38" s="133">
        <v>0</v>
      </c>
      <c r="F38" s="133">
        <v>0</v>
      </c>
      <c r="G38" s="133">
        <v>0</v>
      </c>
      <c r="H38" s="133">
        <v>0</v>
      </c>
      <c r="I38" s="133">
        <v>0</v>
      </c>
      <c r="J38" s="133">
        <v>0</v>
      </c>
      <c r="K38" s="133">
        <v>0</v>
      </c>
      <c r="L38" s="133">
        <v>4</v>
      </c>
      <c r="M38" s="133">
        <v>0</v>
      </c>
      <c r="N38" s="133">
        <v>1</v>
      </c>
      <c r="O38" s="133">
        <v>23</v>
      </c>
      <c r="P38" s="133">
        <v>1</v>
      </c>
      <c r="Q38" s="133">
        <v>1</v>
      </c>
    </row>
    <row r="39" spans="1:17" ht="12.75">
      <c r="A39" s="137">
        <v>34</v>
      </c>
      <c r="B39" s="137" t="s">
        <v>329</v>
      </c>
      <c r="C39" s="133">
        <v>35</v>
      </c>
      <c r="D39" s="133">
        <v>15</v>
      </c>
      <c r="E39" s="133">
        <v>0</v>
      </c>
      <c r="F39" s="133">
        <v>0</v>
      </c>
      <c r="G39" s="133">
        <v>0</v>
      </c>
      <c r="H39" s="133">
        <v>0</v>
      </c>
      <c r="I39" s="133">
        <v>0</v>
      </c>
      <c r="J39" s="133">
        <v>0</v>
      </c>
      <c r="K39" s="133">
        <v>0</v>
      </c>
      <c r="L39" s="133">
        <v>0</v>
      </c>
      <c r="M39" s="133">
        <v>0</v>
      </c>
      <c r="N39" s="133">
        <v>0</v>
      </c>
      <c r="O39" s="133">
        <v>0</v>
      </c>
      <c r="P39" s="133">
        <v>0</v>
      </c>
      <c r="Q39" s="133">
        <v>0</v>
      </c>
    </row>
    <row r="40" spans="1:17" ht="12.75">
      <c r="A40" s="137">
        <v>35</v>
      </c>
      <c r="B40" s="137" t="s">
        <v>330</v>
      </c>
      <c r="C40" s="133">
        <v>8</v>
      </c>
      <c r="D40" s="133">
        <v>4</v>
      </c>
      <c r="E40" s="133">
        <v>0</v>
      </c>
      <c r="F40" s="133">
        <v>0</v>
      </c>
      <c r="G40" s="133">
        <v>0</v>
      </c>
      <c r="H40" s="133">
        <v>0</v>
      </c>
      <c r="I40" s="133">
        <v>0</v>
      </c>
      <c r="J40" s="133">
        <v>0</v>
      </c>
      <c r="K40" s="133">
        <v>0</v>
      </c>
      <c r="L40" s="133">
        <v>1</v>
      </c>
      <c r="M40" s="133">
        <v>1</v>
      </c>
      <c r="N40" s="133">
        <v>0</v>
      </c>
      <c r="O40" s="133">
        <v>25</v>
      </c>
      <c r="P40" s="133">
        <v>9</v>
      </c>
      <c r="Q40" s="133">
        <v>0</v>
      </c>
    </row>
    <row r="41" spans="1:17" ht="12.75">
      <c r="A41" s="137">
        <v>36</v>
      </c>
      <c r="B41" s="137" t="s">
        <v>331</v>
      </c>
      <c r="C41" s="133">
        <v>42</v>
      </c>
      <c r="D41" s="133">
        <v>10</v>
      </c>
      <c r="E41" s="133">
        <v>1</v>
      </c>
      <c r="F41" s="133">
        <v>0</v>
      </c>
      <c r="G41" s="133">
        <v>0</v>
      </c>
      <c r="H41" s="133">
        <v>0</v>
      </c>
      <c r="I41" s="133">
        <v>0</v>
      </c>
      <c r="J41" s="133">
        <v>0</v>
      </c>
      <c r="K41" s="133">
        <v>0</v>
      </c>
      <c r="L41" s="133">
        <v>0</v>
      </c>
      <c r="M41" s="133">
        <v>0</v>
      </c>
      <c r="N41" s="133">
        <v>0</v>
      </c>
      <c r="O41" s="133">
        <v>36</v>
      </c>
      <c r="P41" s="133">
        <v>23</v>
      </c>
      <c r="Q41" s="133">
        <v>2</v>
      </c>
    </row>
    <row r="42" spans="1:17" ht="12.75">
      <c r="A42" s="137">
        <v>37</v>
      </c>
      <c r="B42" s="137" t="s">
        <v>332</v>
      </c>
      <c r="C42" s="133">
        <v>10</v>
      </c>
      <c r="D42" s="133">
        <v>1</v>
      </c>
      <c r="E42" s="133">
        <v>0</v>
      </c>
      <c r="F42" s="133">
        <v>0</v>
      </c>
      <c r="G42" s="133">
        <v>0</v>
      </c>
      <c r="H42" s="133">
        <v>0</v>
      </c>
      <c r="I42" s="133">
        <v>0</v>
      </c>
      <c r="J42" s="133">
        <v>0</v>
      </c>
      <c r="K42" s="133">
        <v>0</v>
      </c>
      <c r="L42" s="133">
        <v>3</v>
      </c>
      <c r="M42" s="133">
        <v>0</v>
      </c>
      <c r="N42" s="133">
        <v>0</v>
      </c>
      <c r="O42" s="133">
        <v>26</v>
      </c>
      <c r="P42" s="133">
        <v>5</v>
      </c>
      <c r="Q42" s="133">
        <v>0</v>
      </c>
    </row>
    <row r="43" spans="1:17" ht="12.75">
      <c r="A43" s="137">
        <v>38</v>
      </c>
      <c r="B43" s="137" t="s">
        <v>333</v>
      </c>
      <c r="C43" s="133">
        <v>23</v>
      </c>
      <c r="D43" s="133">
        <v>10</v>
      </c>
      <c r="E43" s="133">
        <v>0</v>
      </c>
      <c r="F43" s="133">
        <v>0</v>
      </c>
      <c r="G43" s="133">
        <v>0</v>
      </c>
      <c r="H43" s="133">
        <v>0</v>
      </c>
      <c r="I43" s="133">
        <v>0</v>
      </c>
      <c r="J43" s="133">
        <v>0</v>
      </c>
      <c r="K43" s="133">
        <v>0</v>
      </c>
      <c r="L43" s="133">
        <v>2</v>
      </c>
      <c r="M43" s="133">
        <v>0</v>
      </c>
      <c r="N43" s="133">
        <v>0</v>
      </c>
      <c r="O43" s="133">
        <v>25</v>
      </c>
      <c r="P43" s="133">
        <v>4</v>
      </c>
      <c r="Q43" s="133">
        <v>2</v>
      </c>
    </row>
    <row r="44" spans="1:17" ht="25.5">
      <c r="A44" s="137">
        <v>39</v>
      </c>
      <c r="B44" s="137" t="s">
        <v>334</v>
      </c>
      <c r="C44" s="133">
        <v>11</v>
      </c>
      <c r="D44" s="133">
        <v>0</v>
      </c>
      <c r="E44" s="133">
        <v>0</v>
      </c>
      <c r="F44" s="133">
        <v>0</v>
      </c>
      <c r="G44" s="133">
        <v>0</v>
      </c>
      <c r="H44" s="133">
        <v>0</v>
      </c>
      <c r="I44" s="133">
        <v>0</v>
      </c>
      <c r="J44" s="133">
        <v>0</v>
      </c>
      <c r="K44" s="133">
        <v>0</v>
      </c>
      <c r="L44" s="133">
        <v>0</v>
      </c>
      <c r="M44" s="133">
        <v>0</v>
      </c>
      <c r="N44" s="133">
        <v>0</v>
      </c>
      <c r="O44" s="133">
        <v>2</v>
      </c>
      <c r="P44" s="133">
        <v>0</v>
      </c>
      <c r="Q44" s="133">
        <v>0</v>
      </c>
    </row>
    <row r="45" spans="1:17" ht="12.75">
      <c r="A45" s="137">
        <v>40</v>
      </c>
      <c r="B45" s="137" t="s">
        <v>335</v>
      </c>
      <c r="C45" s="133">
        <v>3</v>
      </c>
      <c r="D45" s="133">
        <v>0</v>
      </c>
      <c r="E45" s="133">
        <v>0</v>
      </c>
      <c r="F45" s="133">
        <v>0</v>
      </c>
      <c r="G45" s="133">
        <v>0</v>
      </c>
      <c r="H45" s="133">
        <v>0</v>
      </c>
      <c r="I45" s="133">
        <v>0</v>
      </c>
      <c r="J45" s="133">
        <v>0</v>
      </c>
      <c r="K45" s="133">
        <v>0</v>
      </c>
      <c r="L45" s="133">
        <v>0</v>
      </c>
      <c r="M45" s="133">
        <v>0</v>
      </c>
      <c r="N45" s="133">
        <v>0</v>
      </c>
      <c r="O45" s="133">
        <v>12</v>
      </c>
      <c r="P45" s="133">
        <v>3</v>
      </c>
      <c r="Q45" s="133">
        <v>0</v>
      </c>
    </row>
    <row r="46" spans="1:17" ht="12.75">
      <c r="A46" s="137">
        <v>41</v>
      </c>
      <c r="B46" s="137" t="s">
        <v>316</v>
      </c>
      <c r="C46" s="133">
        <v>11</v>
      </c>
      <c r="D46" s="133">
        <v>4</v>
      </c>
      <c r="E46" s="133">
        <v>7</v>
      </c>
      <c r="F46" s="133">
        <v>2</v>
      </c>
      <c r="G46" s="133">
        <v>0</v>
      </c>
      <c r="H46" s="133">
        <v>0</v>
      </c>
      <c r="I46" s="133">
        <v>1</v>
      </c>
      <c r="J46" s="133">
        <v>1</v>
      </c>
      <c r="K46" s="133">
        <v>1</v>
      </c>
      <c r="L46" s="133">
        <v>1</v>
      </c>
      <c r="M46" s="133">
        <v>0</v>
      </c>
      <c r="N46" s="133">
        <v>0</v>
      </c>
      <c r="O46" s="133">
        <v>10</v>
      </c>
      <c r="P46" s="133">
        <v>4</v>
      </c>
      <c r="Q46" s="133">
        <v>4</v>
      </c>
    </row>
    <row r="47" spans="1:17" ht="12.75">
      <c r="A47" s="137">
        <v>42</v>
      </c>
      <c r="B47" s="137" t="s">
        <v>336</v>
      </c>
      <c r="C47" s="133">
        <v>27</v>
      </c>
      <c r="D47" s="133">
        <v>14</v>
      </c>
      <c r="E47" s="133">
        <v>0</v>
      </c>
      <c r="F47" s="133">
        <v>0</v>
      </c>
      <c r="G47" s="133">
        <v>0</v>
      </c>
      <c r="H47" s="133">
        <v>0</v>
      </c>
      <c r="I47" s="133">
        <v>0</v>
      </c>
      <c r="J47" s="133">
        <v>0</v>
      </c>
      <c r="K47" s="133">
        <v>0</v>
      </c>
      <c r="L47" s="133">
        <v>3</v>
      </c>
      <c r="M47" s="133">
        <v>2</v>
      </c>
      <c r="N47" s="133">
        <v>0</v>
      </c>
      <c r="O47" s="133">
        <v>22</v>
      </c>
      <c r="P47" s="133">
        <v>3</v>
      </c>
      <c r="Q47" s="133">
        <v>0</v>
      </c>
    </row>
    <row r="48" spans="1:17" ht="12.75">
      <c r="A48" s="137">
        <v>43</v>
      </c>
      <c r="B48" s="137" t="s">
        <v>337</v>
      </c>
      <c r="C48" s="133">
        <v>21</v>
      </c>
      <c r="D48" s="133">
        <v>4</v>
      </c>
      <c r="E48" s="133">
        <v>1</v>
      </c>
      <c r="F48" s="133">
        <v>0</v>
      </c>
      <c r="G48" s="133">
        <v>0</v>
      </c>
      <c r="H48" s="133">
        <v>0</v>
      </c>
      <c r="I48" s="133">
        <v>0</v>
      </c>
      <c r="J48" s="133">
        <v>0</v>
      </c>
      <c r="K48" s="133">
        <v>0</v>
      </c>
      <c r="L48" s="133">
        <v>0</v>
      </c>
      <c r="M48" s="133">
        <v>0</v>
      </c>
      <c r="N48" s="133">
        <v>0</v>
      </c>
      <c r="O48" s="133">
        <v>22</v>
      </c>
      <c r="P48" s="133">
        <v>1</v>
      </c>
      <c r="Q48" s="133">
        <v>2</v>
      </c>
    </row>
    <row r="49" spans="1:17" ht="12.75">
      <c r="A49" s="137">
        <v>44</v>
      </c>
      <c r="B49" s="137" t="s">
        <v>338</v>
      </c>
      <c r="C49" s="133">
        <v>7</v>
      </c>
      <c r="D49" s="133">
        <v>3</v>
      </c>
      <c r="E49" s="133">
        <v>0</v>
      </c>
      <c r="F49" s="133">
        <v>0</v>
      </c>
      <c r="G49" s="133">
        <v>0</v>
      </c>
      <c r="H49" s="133">
        <v>0</v>
      </c>
      <c r="I49" s="133">
        <v>0</v>
      </c>
      <c r="J49" s="133">
        <v>0</v>
      </c>
      <c r="K49" s="133">
        <v>0</v>
      </c>
      <c r="L49" s="133">
        <v>0</v>
      </c>
      <c r="M49" s="133">
        <v>0</v>
      </c>
      <c r="N49" s="133">
        <v>0</v>
      </c>
      <c r="O49" s="133">
        <v>14</v>
      </c>
      <c r="P49" s="133">
        <v>3</v>
      </c>
      <c r="Q49" s="133">
        <v>0</v>
      </c>
    </row>
    <row r="50" spans="1:17" ht="12.75">
      <c r="A50" s="137">
        <v>45</v>
      </c>
      <c r="B50" s="137" t="s">
        <v>339</v>
      </c>
      <c r="C50" s="133">
        <v>24</v>
      </c>
      <c r="D50" s="133">
        <v>14</v>
      </c>
      <c r="E50" s="133">
        <v>2</v>
      </c>
      <c r="F50" s="133">
        <v>0</v>
      </c>
      <c r="G50" s="133">
        <v>0</v>
      </c>
      <c r="H50" s="133">
        <v>0</v>
      </c>
      <c r="I50" s="133">
        <v>0</v>
      </c>
      <c r="J50" s="133">
        <v>0</v>
      </c>
      <c r="K50" s="133">
        <v>0</v>
      </c>
      <c r="L50" s="133">
        <v>1</v>
      </c>
      <c r="M50" s="133">
        <v>0</v>
      </c>
      <c r="N50" s="133">
        <v>0</v>
      </c>
      <c r="O50" s="133">
        <v>20</v>
      </c>
      <c r="P50" s="133">
        <v>16</v>
      </c>
      <c r="Q50" s="133">
        <v>2</v>
      </c>
    </row>
    <row r="51" spans="1:17" ht="12.75">
      <c r="A51" s="137">
        <v>46</v>
      </c>
      <c r="B51" s="137" t="s">
        <v>340</v>
      </c>
      <c r="C51" s="133">
        <v>18</v>
      </c>
      <c r="D51" s="133">
        <v>4</v>
      </c>
      <c r="E51" s="133">
        <v>0</v>
      </c>
      <c r="F51" s="133">
        <v>0</v>
      </c>
      <c r="G51" s="133">
        <v>0</v>
      </c>
      <c r="H51" s="133">
        <v>0</v>
      </c>
      <c r="I51" s="133">
        <v>0</v>
      </c>
      <c r="J51" s="133">
        <v>0</v>
      </c>
      <c r="K51" s="133">
        <v>0</v>
      </c>
      <c r="L51" s="133">
        <v>0</v>
      </c>
      <c r="M51" s="133">
        <v>0</v>
      </c>
      <c r="N51" s="133">
        <v>0</v>
      </c>
      <c r="O51" s="133">
        <v>23</v>
      </c>
      <c r="P51" s="133">
        <v>11</v>
      </c>
      <c r="Q51" s="133">
        <v>0</v>
      </c>
    </row>
    <row r="52" spans="1:17" ht="12.75">
      <c r="A52" s="137">
        <v>47</v>
      </c>
      <c r="B52" s="137" t="s">
        <v>341</v>
      </c>
      <c r="C52" s="133">
        <v>23</v>
      </c>
      <c r="D52" s="133">
        <v>2</v>
      </c>
      <c r="E52" s="133">
        <v>0</v>
      </c>
      <c r="F52" s="133">
        <v>0</v>
      </c>
      <c r="G52" s="133">
        <v>0</v>
      </c>
      <c r="H52" s="133">
        <v>0</v>
      </c>
      <c r="I52" s="133">
        <v>0</v>
      </c>
      <c r="J52" s="133">
        <v>0</v>
      </c>
      <c r="K52" s="133">
        <v>0</v>
      </c>
      <c r="L52" s="133">
        <v>0</v>
      </c>
      <c r="M52" s="133">
        <v>0</v>
      </c>
      <c r="N52" s="133">
        <v>0</v>
      </c>
      <c r="O52" s="133">
        <v>8</v>
      </c>
      <c r="P52" s="133">
        <v>1</v>
      </c>
      <c r="Q52" s="133">
        <v>0</v>
      </c>
    </row>
    <row r="53" spans="1:17" ht="12.75">
      <c r="A53" s="137">
        <v>48</v>
      </c>
      <c r="B53" s="137" t="s">
        <v>342</v>
      </c>
      <c r="C53" s="133">
        <v>15</v>
      </c>
      <c r="D53" s="133">
        <v>9</v>
      </c>
      <c r="E53" s="133">
        <v>1</v>
      </c>
      <c r="F53" s="133">
        <v>0</v>
      </c>
      <c r="G53" s="133">
        <v>0</v>
      </c>
      <c r="H53" s="133">
        <v>0</v>
      </c>
      <c r="I53" s="133">
        <v>0</v>
      </c>
      <c r="J53" s="133">
        <v>0</v>
      </c>
      <c r="K53" s="133">
        <v>0</v>
      </c>
      <c r="L53" s="133">
        <v>7</v>
      </c>
      <c r="M53" s="133">
        <v>1</v>
      </c>
      <c r="N53" s="133">
        <v>1</v>
      </c>
      <c r="O53" s="133">
        <v>11</v>
      </c>
      <c r="P53" s="133">
        <v>9</v>
      </c>
      <c r="Q53" s="133">
        <v>1</v>
      </c>
    </row>
    <row r="54" spans="1:17" ht="12.75">
      <c r="A54" s="137">
        <v>49</v>
      </c>
      <c r="B54" s="137" t="s">
        <v>343</v>
      </c>
      <c r="C54" s="133">
        <v>1</v>
      </c>
      <c r="D54" s="133">
        <v>0</v>
      </c>
      <c r="E54" s="133">
        <v>0</v>
      </c>
      <c r="F54" s="133">
        <v>1</v>
      </c>
      <c r="G54" s="133">
        <v>0</v>
      </c>
      <c r="H54" s="133">
        <v>1</v>
      </c>
      <c r="I54" s="133">
        <v>0</v>
      </c>
      <c r="J54" s="133">
        <v>0</v>
      </c>
      <c r="K54" s="133">
        <v>0</v>
      </c>
      <c r="L54" s="133">
        <v>0</v>
      </c>
      <c r="M54" s="133">
        <v>0</v>
      </c>
      <c r="N54" s="133">
        <v>0</v>
      </c>
      <c r="O54" s="133">
        <v>2</v>
      </c>
      <c r="P54" s="133">
        <v>0</v>
      </c>
      <c r="Q54" s="133">
        <v>0</v>
      </c>
    </row>
    <row r="55" spans="1:17" ht="12.75">
      <c r="A55" s="137">
        <v>50</v>
      </c>
      <c r="B55" s="137" t="s">
        <v>344</v>
      </c>
      <c r="C55" s="133">
        <v>23</v>
      </c>
      <c r="D55" s="133">
        <v>3</v>
      </c>
      <c r="E55" s="133">
        <v>1</v>
      </c>
      <c r="F55" s="133">
        <v>0</v>
      </c>
      <c r="G55" s="133">
        <v>0</v>
      </c>
      <c r="H55" s="133">
        <v>0</v>
      </c>
      <c r="I55" s="133">
        <v>0</v>
      </c>
      <c r="J55" s="133">
        <v>0</v>
      </c>
      <c r="K55" s="133">
        <v>0</v>
      </c>
      <c r="L55" s="133">
        <v>3</v>
      </c>
      <c r="M55" s="133">
        <v>0</v>
      </c>
      <c r="N55" s="133">
        <v>1</v>
      </c>
      <c r="O55" s="133">
        <v>85</v>
      </c>
      <c r="P55" s="133">
        <v>5</v>
      </c>
      <c r="Q55" s="133">
        <v>19</v>
      </c>
    </row>
    <row r="56" spans="1:17" ht="12.75">
      <c r="A56" s="137">
        <v>51</v>
      </c>
      <c r="B56" s="137" t="s">
        <v>345</v>
      </c>
      <c r="C56" s="133">
        <v>23</v>
      </c>
      <c r="D56" s="133">
        <v>0</v>
      </c>
      <c r="E56" s="133">
        <v>1</v>
      </c>
      <c r="F56" s="133">
        <v>0</v>
      </c>
      <c r="G56" s="133">
        <v>0</v>
      </c>
      <c r="H56" s="133">
        <v>0</v>
      </c>
      <c r="I56" s="133">
        <v>0</v>
      </c>
      <c r="J56" s="133">
        <v>0</v>
      </c>
      <c r="K56" s="133">
        <v>0</v>
      </c>
      <c r="L56" s="133">
        <v>1</v>
      </c>
      <c r="M56" s="133">
        <v>0</v>
      </c>
      <c r="N56" s="133">
        <v>0</v>
      </c>
      <c r="O56" s="133">
        <v>18</v>
      </c>
      <c r="P56" s="133">
        <v>1</v>
      </c>
      <c r="Q56" s="133">
        <v>0</v>
      </c>
    </row>
    <row r="57" spans="1:17" ht="25.5">
      <c r="A57" s="137">
        <v>52</v>
      </c>
      <c r="B57" s="137" t="s">
        <v>346</v>
      </c>
      <c r="C57" s="133">
        <v>24</v>
      </c>
      <c r="D57" s="133">
        <v>4</v>
      </c>
      <c r="E57" s="133">
        <v>4</v>
      </c>
      <c r="F57" s="133">
        <v>0</v>
      </c>
      <c r="G57" s="133">
        <v>0</v>
      </c>
      <c r="H57" s="133">
        <v>0</v>
      </c>
      <c r="I57" s="133">
        <v>0</v>
      </c>
      <c r="J57" s="133">
        <v>0</v>
      </c>
      <c r="K57" s="133">
        <v>0</v>
      </c>
      <c r="L57" s="133">
        <v>5</v>
      </c>
      <c r="M57" s="133">
        <v>1</v>
      </c>
      <c r="N57" s="133">
        <v>0</v>
      </c>
      <c r="O57" s="133">
        <v>75</v>
      </c>
      <c r="P57" s="133">
        <v>9</v>
      </c>
      <c r="Q57" s="133">
        <v>9</v>
      </c>
    </row>
    <row r="58" spans="1:17" ht="12.75">
      <c r="A58" s="137">
        <v>53</v>
      </c>
      <c r="B58" s="137" t="s">
        <v>347</v>
      </c>
      <c r="C58" s="133">
        <v>9</v>
      </c>
      <c r="D58" s="133">
        <v>1</v>
      </c>
      <c r="E58" s="133">
        <v>0</v>
      </c>
      <c r="F58" s="133">
        <v>0</v>
      </c>
      <c r="G58" s="133">
        <v>0</v>
      </c>
      <c r="H58" s="133">
        <v>3</v>
      </c>
      <c r="I58" s="133">
        <v>0</v>
      </c>
      <c r="J58" s="133">
        <v>0</v>
      </c>
      <c r="K58" s="133">
        <v>0</v>
      </c>
      <c r="L58" s="133">
        <v>1</v>
      </c>
      <c r="M58" s="133">
        <v>0</v>
      </c>
      <c r="N58" s="133">
        <v>0</v>
      </c>
      <c r="O58" s="133">
        <v>1</v>
      </c>
      <c r="P58" s="133">
        <v>0</v>
      </c>
      <c r="Q58" s="133">
        <v>0</v>
      </c>
    </row>
    <row r="59" spans="1:17" ht="25.5">
      <c r="A59" s="137">
        <v>54</v>
      </c>
      <c r="B59" s="137" t="s">
        <v>348</v>
      </c>
      <c r="C59" s="133">
        <v>35</v>
      </c>
      <c r="D59" s="133">
        <v>15</v>
      </c>
      <c r="E59" s="133">
        <v>2</v>
      </c>
      <c r="F59" s="133">
        <v>0</v>
      </c>
      <c r="G59" s="133">
        <v>0</v>
      </c>
      <c r="H59" s="133">
        <v>0</v>
      </c>
      <c r="I59" s="133">
        <v>0</v>
      </c>
      <c r="J59" s="133">
        <v>0</v>
      </c>
      <c r="K59" s="133">
        <v>0</v>
      </c>
      <c r="L59" s="133">
        <v>6</v>
      </c>
      <c r="M59" s="133">
        <v>1</v>
      </c>
      <c r="N59" s="133">
        <v>0</v>
      </c>
      <c r="O59" s="133">
        <v>10</v>
      </c>
      <c r="P59" s="133">
        <v>4</v>
      </c>
      <c r="Q59" s="133">
        <v>3</v>
      </c>
    </row>
    <row r="60" spans="1:17" ht="12.75">
      <c r="A60" s="137">
        <v>55</v>
      </c>
      <c r="B60" s="137" t="s">
        <v>349</v>
      </c>
      <c r="C60" s="133">
        <v>15</v>
      </c>
      <c r="D60" s="133">
        <v>11</v>
      </c>
      <c r="E60" s="133">
        <v>0</v>
      </c>
      <c r="F60" s="133">
        <v>0</v>
      </c>
      <c r="G60" s="133">
        <v>0</v>
      </c>
      <c r="H60" s="133">
        <v>0</v>
      </c>
      <c r="I60" s="133">
        <v>0</v>
      </c>
      <c r="J60" s="133">
        <v>0</v>
      </c>
      <c r="K60" s="133">
        <v>0</v>
      </c>
      <c r="L60" s="133">
        <v>1</v>
      </c>
      <c r="M60" s="133">
        <v>1</v>
      </c>
      <c r="N60" s="133">
        <v>0</v>
      </c>
      <c r="O60" s="133">
        <v>21</v>
      </c>
      <c r="P60" s="133">
        <v>19</v>
      </c>
      <c r="Q60" s="133">
        <v>0</v>
      </c>
    </row>
    <row r="61" spans="1:17" ht="12.75">
      <c r="A61" s="137">
        <v>56</v>
      </c>
      <c r="B61" s="137" t="s">
        <v>350</v>
      </c>
      <c r="C61" s="133">
        <v>35</v>
      </c>
      <c r="D61" s="133">
        <v>24</v>
      </c>
      <c r="E61" s="133">
        <v>0</v>
      </c>
      <c r="F61" s="133">
        <v>0</v>
      </c>
      <c r="G61" s="133">
        <v>0</v>
      </c>
      <c r="H61" s="133">
        <v>0</v>
      </c>
      <c r="I61" s="133">
        <v>0</v>
      </c>
      <c r="J61" s="133">
        <v>0</v>
      </c>
      <c r="K61" s="133">
        <v>0</v>
      </c>
      <c r="L61" s="133">
        <v>0</v>
      </c>
      <c r="M61" s="133">
        <v>0</v>
      </c>
      <c r="N61" s="133">
        <v>0</v>
      </c>
      <c r="O61" s="133">
        <v>9</v>
      </c>
      <c r="P61" s="133">
        <v>2</v>
      </c>
      <c r="Q61" s="133">
        <v>0</v>
      </c>
    </row>
    <row r="62" spans="1:17" ht="12.75">
      <c r="A62" s="137">
        <v>57</v>
      </c>
      <c r="B62" s="137" t="s">
        <v>351</v>
      </c>
      <c r="C62" s="133">
        <v>24</v>
      </c>
      <c r="D62" s="133">
        <v>4</v>
      </c>
      <c r="E62" s="133">
        <v>0</v>
      </c>
      <c r="F62" s="133">
        <v>0</v>
      </c>
      <c r="G62" s="133">
        <v>0</v>
      </c>
      <c r="H62" s="133">
        <v>0</v>
      </c>
      <c r="I62" s="133">
        <v>0</v>
      </c>
      <c r="J62" s="133">
        <v>0</v>
      </c>
      <c r="K62" s="133">
        <v>0</v>
      </c>
      <c r="L62" s="133">
        <v>0</v>
      </c>
      <c r="M62" s="133">
        <v>0</v>
      </c>
      <c r="N62" s="133">
        <v>0</v>
      </c>
      <c r="O62" s="133">
        <v>10</v>
      </c>
      <c r="P62" s="133">
        <v>3</v>
      </c>
      <c r="Q62" s="133">
        <v>0</v>
      </c>
    </row>
    <row r="63" spans="1:17" ht="12.75">
      <c r="A63" s="137">
        <v>58</v>
      </c>
      <c r="B63" s="137" t="s">
        <v>352</v>
      </c>
      <c r="C63" s="133">
        <v>30</v>
      </c>
      <c r="D63" s="133">
        <v>9</v>
      </c>
      <c r="E63" s="133">
        <v>2</v>
      </c>
      <c r="F63" s="133">
        <v>0</v>
      </c>
      <c r="G63" s="133">
        <v>0</v>
      </c>
      <c r="H63" s="133">
        <v>0</v>
      </c>
      <c r="I63" s="133">
        <v>0</v>
      </c>
      <c r="J63" s="133">
        <v>0</v>
      </c>
      <c r="K63" s="133">
        <v>0</v>
      </c>
      <c r="L63" s="133">
        <v>0</v>
      </c>
      <c r="M63" s="133">
        <v>0</v>
      </c>
      <c r="N63" s="133">
        <v>0</v>
      </c>
      <c r="O63" s="133">
        <v>1</v>
      </c>
      <c r="P63" s="133">
        <v>0</v>
      </c>
      <c r="Q63" s="133">
        <v>0</v>
      </c>
    </row>
    <row r="64" spans="1:17" ht="12.75">
      <c r="A64" s="137">
        <v>59</v>
      </c>
      <c r="B64" s="137" t="s">
        <v>319</v>
      </c>
      <c r="C64" s="133">
        <v>30</v>
      </c>
      <c r="D64" s="133">
        <v>11</v>
      </c>
      <c r="E64" s="133">
        <v>4</v>
      </c>
      <c r="F64" s="133">
        <v>2</v>
      </c>
      <c r="G64" s="133">
        <v>0</v>
      </c>
      <c r="H64" s="133">
        <v>0</v>
      </c>
      <c r="I64" s="133">
        <v>0</v>
      </c>
      <c r="J64" s="133">
        <v>0</v>
      </c>
      <c r="K64" s="133">
        <v>0</v>
      </c>
      <c r="L64" s="133">
        <v>1</v>
      </c>
      <c r="M64" s="133">
        <v>0</v>
      </c>
      <c r="N64" s="133">
        <v>0</v>
      </c>
      <c r="O64" s="133">
        <v>25</v>
      </c>
      <c r="P64" s="133">
        <v>6</v>
      </c>
      <c r="Q64" s="133">
        <v>3</v>
      </c>
    </row>
    <row r="65" spans="1:17" ht="12.75">
      <c r="A65" s="137">
        <v>60</v>
      </c>
      <c r="B65" s="137" t="s">
        <v>353</v>
      </c>
      <c r="C65" s="133">
        <v>10</v>
      </c>
      <c r="D65" s="133">
        <v>0</v>
      </c>
      <c r="E65" s="133">
        <v>0</v>
      </c>
      <c r="F65" s="133">
        <v>0</v>
      </c>
      <c r="G65" s="133">
        <v>0</v>
      </c>
      <c r="H65" s="133">
        <v>0</v>
      </c>
      <c r="I65" s="133">
        <v>1</v>
      </c>
      <c r="J65" s="133">
        <v>0</v>
      </c>
      <c r="K65" s="133">
        <v>0</v>
      </c>
      <c r="L65" s="133">
        <v>2</v>
      </c>
      <c r="M65" s="133">
        <v>0</v>
      </c>
      <c r="N65" s="133">
        <v>0</v>
      </c>
      <c r="O65" s="133">
        <v>1</v>
      </c>
      <c r="P65" s="133">
        <v>1</v>
      </c>
      <c r="Q65" s="133">
        <v>0</v>
      </c>
    </row>
    <row r="66" spans="1:17" ht="12.75">
      <c r="A66" s="137">
        <v>61</v>
      </c>
      <c r="B66" s="137" t="s">
        <v>354</v>
      </c>
      <c r="C66" s="133">
        <v>68</v>
      </c>
      <c r="D66" s="133">
        <v>34</v>
      </c>
      <c r="E66" s="133">
        <v>0</v>
      </c>
      <c r="F66" s="133">
        <v>0</v>
      </c>
      <c r="G66" s="133">
        <v>0</v>
      </c>
      <c r="H66" s="133">
        <v>0</v>
      </c>
      <c r="I66" s="133">
        <v>0</v>
      </c>
      <c r="J66" s="133">
        <v>0</v>
      </c>
      <c r="K66" s="133">
        <v>0</v>
      </c>
      <c r="L66" s="133">
        <v>1</v>
      </c>
      <c r="M66" s="133">
        <v>1</v>
      </c>
      <c r="N66" s="133">
        <v>0</v>
      </c>
      <c r="O66" s="133">
        <v>38</v>
      </c>
      <c r="P66" s="133">
        <v>9</v>
      </c>
      <c r="Q66" s="133">
        <v>0</v>
      </c>
    </row>
    <row r="67" spans="1:17" ht="12.75">
      <c r="A67" s="137">
        <v>62</v>
      </c>
      <c r="B67" s="137" t="s">
        <v>355</v>
      </c>
      <c r="C67" s="133">
        <v>0</v>
      </c>
      <c r="D67" s="133">
        <v>0</v>
      </c>
      <c r="E67" s="133">
        <v>0</v>
      </c>
      <c r="F67" s="133">
        <v>0</v>
      </c>
      <c r="G67" s="133">
        <v>0</v>
      </c>
      <c r="H67" s="133">
        <v>0</v>
      </c>
      <c r="I67" s="133">
        <v>0</v>
      </c>
      <c r="J67" s="133">
        <v>0</v>
      </c>
      <c r="K67" s="133">
        <v>0</v>
      </c>
      <c r="L67" s="133">
        <v>0</v>
      </c>
      <c r="M67" s="133">
        <v>0</v>
      </c>
      <c r="N67" s="133">
        <v>0</v>
      </c>
      <c r="O67" s="133">
        <v>20</v>
      </c>
      <c r="P67" s="133">
        <v>2</v>
      </c>
      <c r="Q67" s="133">
        <v>1</v>
      </c>
    </row>
    <row r="68" spans="1:17" ht="12.75">
      <c r="A68" s="137">
        <v>63</v>
      </c>
      <c r="B68" s="137" t="s">
        <v>356</v>
      </c>
      <c r="C68" s="133">
        <v>7</v>
      </c>
      <c r="D68" s="133">
        <v>0</v>
      </c>
      <c r="E68" s="133">
        <v>2</v>
      </c>
      <c r="F68" s="133">
        <v>0</v>
      </c>
      <c r="G68" s="133">
        <v>0</v>
      </c>
      <c r="H68" s="133">
        <v>0</v>
      </c>
      <c r="I68" s="133">
        <v>0</v>
      </c>
      <c r="J68" s="133">
        <v>0</v>
      </c>
      <c r="K68" s="133">
        <v>0</v>
      </c>
      <c r="L68" s="133">
        <v>31</v>
      </c>
      <c r="M68" s="133">
        <v>0</v>
      </c>
      <c r="N68" s="133">
        <v>9</v>
      </c>
      <c r="O68" s="133">
        <v>7</v>
      </c>
      <c r="P68" s="133">
        <v>0</v>
      </c>
      <c r="Q68" s="133">
        <v>2</v>
      </c>
    </row>
    <row r="69" spans="1:17" ht="12.75">
      <c r="A69" s="137">
        <v>64</v>
      </c>
      <c r="B69" s="137" t="s">
        <v>357</v>
      </c>
      <c r="C69" s="133">
        <v>26</v>
      </c>
      <c r="D69" s="133">
        <v>7</v>
      </c>
      <c r="E69" s="133">
        <v>1</v>
      </c>
      <c r="F69" s="133">
        <v>0</v>
      </c>
      <c r="G69" s="133">
        <v>0</v>
      </c>
      <c r="H69" s="133">
        <v>1</v>
      </c>
      <c r="I69" s="133">
        <v>0</v>
      </c>
      <c r="J69" s="133">
        <v>0</v>
      </c>
      <c r="K69" s="133">
        <v>0</v>
      </c>
      <c r="L69" s="133">
        <v>1</v>
      </c>
      <c r="M69" s="133">
        <v>0</v>
      </c>
      <c r="N69" s="133">
        <v>0</v>
      </c>
      <c r="O69" s="133">
        <v>21</v>
      </c>
      <c r="P69" s="133">
        <v>3</v>
      </c>
      <c r="Q69" s="133">
        <v>1</v>
      </c>
    </row>
    <row r="70" spans="1:17" ht="12.75">
      <c r="A70" s="137">
        <v>65</v>
      </c>
      <c r="B70" s="137" t="s">
        <v>358</v>
      </c>
      <c r="C70" s="133">
        <v>0</v>
      </c>
      <c r="D70" s="133">
        <v>0</v>
      </c>
      <c r="E70" s="133">
        <v>0</v>
      </c>
      <c r="F70" s="133">
        <v>0</v>
      </c>
      <c r="G70" s="133">
        <v>0</v>
      </c>
      <c r="H70" s="133">
        <v>0</v>
      </c>
      <c r="I70" s="133">
        <v>0</v>
      </c>
      <c r="J70" s="133">
        <v>0</v>
      </c>
      <c r="K70" s="133">
        <v>0</v>
      </c>
      <c r="L70" s="133">
        <v>0</v>
      </c>
      <c r="M70" s="133">
        <v>0</v>
      </c>
      <c r="N70" s="133">
        <v>0</v>
      </c>
      <c r="O70" s="133">
        <v>14</v>
      </c>
      <c r="P70" s="133">
        <v>3</v>
      </c>
      <c r="Q70" s="133">
        <v>0</v>
      </c>
    </row>
    <row r="71" spans="1:17" ht="12.75">
      <c r="A71" s="137">
        <v>66</v>
      </c>
      <c r="B71" s="137" t="s">
        <v>359</v>
      </c>
      <c r="C71" s="133">
        <v>53</v>
      </c>
      <c r="D71" s="133">
        <v>6</v>
      </c>
      <c r="E71" s="133">
        <v>2</v>
      </c>
      <c r="F71" s="133">
        <v>0</v>
      </c>
      <c r="G71" s="133">
        <v>0</v>
      </c>
      <c r="H71" s="133">
        <v>0</v>
      </c>
      <c r="I71" s="133">
        <v>0</v>
      </c>
      <c r="J71" s="133">
        <v>0</v>
      </c>
      <c r="K71" s="133">
        <v>0</v>
      </c>
      <c r="L71" s="133">
        <v>1</v>
      </c>
      <c r="M71" s="133">
        <v>0</v>
      </c>
      <c r="N71" s="133">
        <v>0</v>
      </c>
      <c r="O71" s="133">
        <v>18</v>
      </c>
      <c r="P71" s="133">
        <v>1</v>
      </c>
      <c r="Q71" s="133">
        <v>0</v>
      </c>
    </row>
    <row r="72" spans="1:17" ht="12.75">
      <c r="A72" s="137">
        <v>67</v>
      </c>
      <c r="B72" s="137" t="s">
        <v>360</v>
      </c>
      <c r="C72" s="133">
        <v>18</v>
      </c>
      <c r="D72" s="133">
        <v>3</v>
      </c>
      <c r="E72" s="133">
        <v>0</v>
      </c>
      <c r="F72" s="133">
        <v>0</v>
      </c>
      <c r="G72" s="133">
        <v>0</v>
      </c>
      <c r="H72" s="133">
        <v>0</v>
      </c>
      <c r="I72" s="133">
        <v>0</v>
      </c>
      <c r="J72" s="133">
        <v>0</v>
      </c>
      <c r="K72" s="133">
        <v>0</v>
      </c>
      <c r="L72" s="133">
        <v>1</v>
      </c>
      <c r="M72" s="133">
        <v>0</v>
      </c>
      <c r="N72" s="133">
        <v>0</v>
      </c>
      <c r="O72" s="133">
        <v>7</v>
      </c>
      <c r="P72" s="133">
        <v>2</v>
      </c>
      <c r="Q72" s="133">
        <v>0</v>
      </c>
    </row>
    <row r="73" spans="1:17" ht="12.75">
      <c r="A73" s="137">
        <v>68</v>
      </c>
      <c r="B73" s="137" t="s">
        <v>361</v>
      </c>
      <c r="C73" s="133">
        <v>29</v>
      </c>
      <c r="D73" s="133">
        <v>13</v>
      </c>
      <c r="E73" s="133">
        <v>2</v>
      </c>
      <c r="F73" s="133">
        <v>0</v>
      </c>
      <c r="G73" s="133">
        <v>0</v>
      </c>
      <c r="H73" s="133">
        <v>0</v>
      </c>
      <c r="I73" s="133">
        <v>0</v>
      </c>
      <c r="J73" s="133">
        <v>0</v>
      </c>
      <c r="K73" s="133">
        <v>0</v>
      </c>
      <c r="L73" s="133">
        <v>2</v>
      </c>
      <c r="M73" s="133">
        <v>2</v>
      </c>
      <c r="N73" s="133">
        <v>0</v>
      </c>
      <c r="O73" s="133">
        <v>18</v>
      </c>
      <c r="P73" s="133">
        <v>12</v>
      </c>
      <c r="Q73" s="133">
        <v>0</v>
      </c>
    </row>
    <row r="74" spans="1:17" ht="12.75">
      <c r="A74" s="137">
        <v>69</v>
      </c>
      <c r="B74" s="137" t="s">
        <v>362</v>
      </c>
      <c r="C74" s="133">
        <v>27</v>
      </c>
      <c r="D74" s="133">
        <v>4</v>
      </c>
      <c r="E74" s="133">
        <v>0</v>
      </c>
      <c r="F74" s="133">
        <v>0</v>
      </c>
      <c r="G74" s="133">
        <v>0</v>
      </c>
      <c r="H74" s="133">
        <v>0</v>
      </c>
      <c r="I74" s="133">
        <v>0</v>
      </c>
      <c r="J74" s="133">
        <v>0</v>
      </c>
      <c r="K74" s="133">
        <v>0</v>
      </c>
      <c r="L74" s="133">
        <v>2</v>
      </c>
      <c r="M74" s="133">
        <v>1</v>
      </c>
      <c r="N74" s="133">
        <v>0</v>
      </c>
      <c r="O74" s="133">
        <v>11</v>
      </c>
      <c r="P74" s="133">
        <v>0</v>
      </c>
      <c r="Q74" s="133">
        <v>2</v>
      </c>
    </row>
    <row r="75" spans="1:17" ht="12.75">
      <c r="A75" s="137">
        <v>70</v>
      </c>
      <c r="B75" s="137" t="s">
        <v>363</v>
      </c>
      <c r="C75" s="133">
        <v>19</v>
      </c>
      <c r="D75" s="133">
        <v>16</v>
      </c>
      <c r="E75" s="133">
        <v>0</v>
      </c>
      <c r="F75" s="133">
        <v>0</v>
      </c>
      <c r="G75" s="133">
        <v>0</v>
      </c>
      <c r="H75" s="133">
        <v>0</v>
      </c>
      <c r="I75" s="133">
        <v>0</v>
      </c>
      <c r="J75" s="133">
        <v>0</v>
      </c>
      <c r="K75" s="133">
        <v>0</v>
      </c>
      <c r="L75" s="133">
        <v>1</v>
      </c>
      <c r="M75" s="133">
        <v>0</v>
      </c>
      <c r="N75" s="133">
        <v>0</v>
      </c>
      <c r="O75" s="133">
        <v>10</v>
      </c>
      <c r="P75" s="133">
        <v>2</v>
      </c>
      <c r="Q75" s="133">
        <v>3</v>
      </c>
    </row>
    <row r="76" spans="1:17" ht="12.75">
      <c r="A76" s="137">
        <v>71</v>
      </c>
      <c r="B76" s="137" t="s">
        <v>364</v>
      </c>
      <c r="C76" s="133">
        <v>20</v>
      </c>
      <c r="D76" s="133">
        <v>1</v>
      </c>
      <c r="E76" s="133">
        <v>0</v>
      </c>
      <c r="F76" s="133">
        <v>0</v>
      </c>
      <c r="G76" s="133">
        <v>0</v>
      </c>
      <c r="H76" s="133">
        <v>0</v>
      </c>
      <c r="I76" s="133">
        <v>0</v>
      </c>
      <c r="J76" s="133">
        <v>0</v>
      </c>
      <c r="K76" s="133">
        <v>0</v>
      </c>
      <c r="L76" s="133">
        <v>2</v>
      </c>
      <c r="M76" s="133">
        <v>0</v>
      </c>
      <c r="N76" s="133">
        <v>0</v>
      </c>
      <c r="O76" s="133">
        <v>29</v>
      </c>
      <c r="P76" s="133">
        <v>4</v>
      </c>
      <c r="Q76" s="133">
        <v>0</v>
      </c>
    </row>
    <row r="77" spans="1:17" ht="12.75">
      <c r="A77" s="137">
        <v>72</v>
      </c>
      <c r="B77" s="137" t="s">
        <v>365</v>
      </c>
      <c r="C77" s="133">
        <v>0</v>
      </c>
      <c r="D77" s="133">
        <v>0</v>
      </c>
      <c r="E77" s="133">
        <v>0</v>
      </c>
      <c r="F77" s="133">
        <v>0</v>
      </c>
      <c r="G77" s="133">
        <v>0</v>
      </c>
      <c r="H77" s="133">
        <v>0</v>
      </c>
      <c r="I77" s="133">
        <v>0</v>
      </c>
      <c r="J77" s="133">
        <v>0</v>
      </c>
      <c r="K77" s="133">
        <v>0</v>
      </c>
      <c r="L77" s="133">
        <v>0</v>
      </c>
      <c r="M77" s="133">
        <v>0</v>
      </c>
      <c r="N77" s="133">
        <v>0</v>
      </c>
      <c r="O77" s="133">
        <v>0</v>
      </c>
      <c r="P77" s="133">
        <v>0</v>
      </c>
      <c r="Q77" s="133">
        <v>0</v>
      </c>
    </row>
    <row r="78" spans="1:17" ht="12.75">
      <c r="A78" s="137">
        <v>73</v>
      </c>
      <c r="B78" s="137" t="s">
        <v>366</v>
      </c>
      <c r="C78" s="133">
        <v>20</v>
      </c>
      <c r="D78" s="133">
        <v>6</v>
      </c>
      <c r="E78" s="133">
        <v>0</v>
      </c>
      <c r="F78" s="133">
        <v>0</v>
      </c>
      <c r="G78" s="133">
        <v>0</v>
      </c>
      <c r="H78" s="133">
        <v>0</v>
      </c>
      <c r="I78" s="133">
        <v>0</v>
      </c>
      <c r="J78" s="133">
        <v>0</v>
      </c>
      <c r="K78" s="133">
        <v>0</v>
      </c>
      <c r="L78" s="133">
        <v>0</v>
      </c>
      <c r="M78" s="133">
        <v>0</v>
      </c>
      <c r="N78" s="133">
        <v>0</v>
      </c>
      <c r="O78" s="133">
        <v>9</v>
      </c>
      <c r="P78" s="133">
        <v>3</v>
      </c>
      <c r="Q78" s="133">
        <v>0</v>
      </c>
    </row>
    <row r="79" spans="1:17" ht="12.75">
      <c r="A79" s="137">
        <v>74</v>
      </c>
      <c r="B79" s="137" t="s">
        <v>367</v>
      </c>
      <c r="C79" s="133">
        <v>28</v>
      </c>
      <c r="D79" s="133">
        <v>13</v>
      </c>
      <c r="E79" s="133">
        <v>4</v>
      </c>
      <c r="F79" s="133">
        <v>1</v>
      </c>
      <c r="G79" s="133">
        <v>0</v>
      </c>
      <c r="H79" s="133">
        <v>0</v>
      </c>
      <c r="I79" s="133">
        <v>0</v>
      </c>
      <c r="J79" s="133">
        <v>0</v>
      </c>
      <c r="K79" s="133">
        <v>0</v>
      </c>
      <c r="L79" s="133">
        <v>0</v>
      </c>
      <c r="M79" s="133">
        <v>0</v>
      </c>
      <c r="N79" s="133">
        <v>0</v>
      </c>
      <c r="O79" s="133">
        <v>3</v>
      </c>
      <c r="P79" s="133">
        <v>1</v>
      </c>
      <c r="Q79" s="133">
        <v>1</v>
      </c>
    </row>
    <row r="80" spans="1:17" ht="12.75">
      <c r="A80" s="137">
        <v>75</v>
      </c>
      <c r="B80" s="137" t="s">
        <v>315</v>
      </c>
      <c r="C80" s="133">
        <v>31</v>
      </c>
      <c r="D80" s="133">
        <v>14</v>
      </c>
      <c r="E80" s="133">
        <v>0</v>
      </c>
      <c r="F80" s="133">
        <v>0</v>
      </c>
      <c r="G80" s="133">
        <v>0</v>
      </c>
      <c r="H80" s="133">
        <v>0</v>
      </c>
      <c r="I80" s="133">
        <v>0</v>
      </c>
      <c r="J80" s="133">
        <v>0</v>
      </c>
      <c r="K80" s="133">
        <v>0</v>
      </c>
      <c r="L80" s="133">
        <v>3</v>
      </c>
      <c r="M80" s="133">
        <v>0</v>
      </c>
      <c r="N80" s="133">
        <v>0</v>
      </c>
      <c r="O80" s="133">
        <v>22</v>
      </c>
      <c r="P80" s="133">
        <v>2</v>
      </c>
      <c r="Q80" s="133">
        <v>0</v>
      </c>
    </row>
    <row r="81" spans="1:17" ht="12.75">
      <c r="A81" s="137">
        <v>76</v>
      </c>
      <c r="B81" s="137" t="s">
        <v>368</v>
      </c>
      <c r="C81" s="133">
        <v>15</v>
      </c>
      <c r="D81" s="133">
        <v>5</v>
      </c>
      <c r="E81" s="133">
        <v>0</v>
      </c>
      <c r="F81" s="133">
        <v>0</v>
      </c>
      <c r="G81" s="133">
        <v>0</v>
      </c>
      <c r="H81" s="133">
        <v>0</v>
      </c>
      <c r="I81" s="133">
        <v>0</v>
      </c>
      <c r="J81" s="133">
        <v>0</v>
      </c>
      <c r="K81" s="133">
        <v>0</v>
      </c>
      <c r="L81" s="133">
        <v>3</v>
      </c>
      <c r="M81" s="133">
        <v>3</v>
      </c>
      <c r="N81" s="133">
        <v>0</v>
      </c>
      <c r="O81" s="133">
        <v>33</v>
      </c>
      <c r="P81" s="133">
        <v>11</v>
      </c>
      <c r="Q81" s="133">
        <v>5</v>
      </c>
    </row>
    <row r="82" spans="1:17" ht="25.5">
      <c r="A82" s="137">
        <v>79</v>
      </c>
      <c r="B82" s="137" t="s">
        <v>369</v>
      </c>
      <c r="C82" s="133">
        <v>2</v>
      </c>
      <c r="D82" s="133">
        <v>1</v>
      </c>
      <c r="E82" s="133">
        <v>0</v>
      </c>
      <c r="F82" s="133">
        <v>0</v>
      </c>
      <c r="G82" s="133">
        <v>0</v>
      </c>
      <c r="H82" s="133">
        <v>0</v>
      </c>
      <c r="I82" s="133">
        <v>0</v>
      </c>
      <c r="J82" s="133">
        <v>0</v>
      </c>
      <c r="K82" s="133">
        <v>0</v>
      </c>
      <c r="L82" s="133">
        <v>0</v>
      </c>
      <c r="M82" s="133">
        <v>0</v>
      </c>
      <c r="N82" s="133">
        <v>0</v>
      </c>
      <c r="O82" s="133">
        <v>5</v>
      </c>
      <c r="P82" s="133">
        <v>2</v>
      </c>
      <c r="Q82" s="133">
        <v>0</v>
      </c>
    </row>
    <row r="83" spans="1:17" ht="25.5">
      <c r="A83" s="137">
        <v>83</v>
      </c>
      <c r="B83" s="137" t="s">
        <v>370</v>
      </c>
      <c r="C83" s="133">
        <v>0</v>
      </c>
      <c r="D83" s="133">
        <v>0</v>
      </c>
      <c r="E83" s="133">
        <v>0</v>
      </c>
      <c r="F83" s="133">
        <v>0</v>
      </c>
      <c r="G83" s="133">
        <v>0</v>
      </c>
      <c r="H83" s="133">
        <v>0</v>
      </c>
      <c r="I83" s="133">
        <v>0</v>
      </c>
      <c r="J83" s="133">
        <v>0</v>
      </c>
      <c r="K83" s="133">
        <v>0</v>
      </c>
      <c r="L83" s="133">
        <v>0</v>
      </c>
      <c r="M83" s="133">
        <v>0</v>
      </c>
      <c r="N83" s="133">
        <v>0</v>
      </c>
      <c r="O83" s="133">
        <v>2</v>
      </c>
      <c r="P83" s="133">
        <v>0</v>
      </c>
      <c r="Q83" s="133">
        <v>1</v>
      </c>
    </row>
    <row r="84" spans="1:17" ht="25.5">
      <c r="A84" s="137">
        <v>86</v>
      </c>
      <c r="B84" s="137" t="s">
        <v>379</v>
      </c>
      <c r="C84" s="133">
        <v>1</v>
      </c>
      <c r="D84" s="133">
        <v>0</v>
      </c>
      <c r="E84" s="133">
        <v>0</v>
      </c>
      <c r="F84" s="133">
        <v>0</v>
      </c>
      <c r="G84" s="133">
        <v>0</v>
      </c>
      <c r="H84" s="133">
        <v>0</v>
      </c>
      <c r="I84" s="133">
        <v>0</v>
      </c>
      <c r="J84" s="133">
        <v>0</v>
      </c>
      <c r="K84" s="133">
        <v>0</v>
      </c>
      <c r="L84" s="133">
        <v>9</v>
      </c>
      <c r="M84" s="133">
        <v>0</v>
      </c>
      <c r="N84" s="133">
        <v>0</v>
      </c>
      <c r="O84" s="133">
        <v>19</v>
      </c>
      <c r="P84" s="133">
        <v>6</v>
      </c>
      <c r="Q84" s="133">
        <v>0</v>
      </c>
    </row>
    <row r="85" spans="1:17" ht="25.5">
      <c r="A85" s="137">
        <v>87</v>
      </c>
      <c r="B85" s="137" t="s">
        <v>372</v>
      </c>
      <c r="C85" s="133">
        <v>4</v>
      </c>
      <c r="D85" s="133">
        <v>0</v>
      </c>
      <c r="E85" s="133">
        <v>0</v>
      </c>
      <c r="F85" s="133">
        <v>0</v>
      </c>
      <c r="G85" s="133">
        <v>0</v>
      </c>
      <c r="H85" s="133">
        <v>0</v>
      </c>
      <c r="I85" s="133">
        <v>0</v>
      </c>
      <c r="J85" s="133">
        <v>0</v>
      </c>
      <c r="K85" s="133">
        <v>0</v>
      </c>
      <c r="L85" s="133">
        <v>0</v>
      </c>
      <c r="M85" s="133">
        <v>0</v>
      </c>
      <c r="N85" s="133">
        <v>0</v>
      </c>
      <c r="O85" s="133">
        <v>2</v>
      </c>
      <c r="P85" s="133">
        <v>0</v>
      </c>
      <c r="Q85" s="133">
        <v>0</v>
      </c>
    </row>
    <row r="86" spans="1:17" ht="25.5">
      <c r="A86" s="137">
        <v>89</v>
      </c>
      <c r="B86" s="137" t="s">
        <v>371</v>
      </c>
      <c r="C86" s="133">
        <v>2</v>
      </c>
      <c r="D86" s="133">
        <v>0</v>
      </c>
      <c r="E86" s="133">
        <v>0</v>
      </c>
      <c r="F86" s="133">
        <v>0</v>
      </c>
      <c r="G86" s="133">
        <v>0</v>
      </c>
      <c r="H86" s="133">
        <v>0</v>
      </c>
      <c r="I86" s="133">
        <v>0</v>
      </c>
      <c r="J86" s="133">
        <v>0</v>
      </c>
      <c r="K86" s="133">
        <v>0</v>
      </c>
      <c r="L86" s="133">
        <v>0</v>
      </c>
      <c r="M86" s="133">
        <v>0</v>
      </c>
      <c r="N86" s="133">
        <v>0</v>
      </c>
      <c r="O86" s="133">
        <v>11</v>
      </c>
      <c r="P86" s="133">
        <v>3</v>
      </c>
      <c r="Q86" s="133">
        <v>0</v>
      </c>
    </row>
    <row r="87" spans="1:17" ht="12.75">
      <c r="A87" s="137">
        <v>91</v>
      </c>
      <c r="B87" s="137" t="s">
        <v>306</v>
      </c>
      <c r="C87" s="133">
        <v>12</v>
      </c>
      <c r="D87" s="133">
        <v>6</v>
      </c>
      <c r="E87" s="133">
        <v>0</v>
      </c>
      <c r="F87" s="133">
        <v>0</v>
      </c>
      <c r="G87" s="133">
        <v>0</v>
      </c>
      <c r="H87" s="133">
        <v>0</v>
      </c>
      <c r="I87" s="133">
        <v>1</v>
      </c>
      <c r="J87" s="133">
        <v>0</v>
      </c>
      <c r="K87" s="133">
        <v>0</v>
      </c>
      <c r="L87" s="133">
        <v>0</v>
      </c>
      <c r="M87" s="133">
        <v>0</v>
      </c>
      <c r="N87" s="133">
        <v>0</v>
      </c>
      <c r="O87" s="133">
        <v>20</v>
      </c>
      <c r="P87" s="133">
        <v>7</v>
      </c>
      <c r="Q87" s="133">
        <v>1</v>
      </c>
    </row>
    <row r="88" spans="1:17" ht="12.75">
      <c r="A88" s="137">
        <v>92</v>
      </c>
      <c r="B88" s="137" t="s">
        <v>380</v>
      </c>
      <c r="C88" s="133">
        <v>0</v>
      </c>
      <c r="D88" s="133">
        <v>0</v>
      </c>
      <c r="E88" s="133">
        <v>0</v>
      </c>
      <c r="F88" s="133">
        <v>0</v>
      </c>
      <c r="G88" s="133">
        <v>0</v>
      </c>
      <c r="H88" s="133">
        <v>0</v>
      </c>
      <c r="I88" s="133">
        <v>0</v>
      </c>
      <c r="J88" s="133">
        <v>0</v>
      </c>
      <c r="K88" s="133">
        <v>0</v>
      </c>
      <c r="L88" s="133">
        <v>0</v>
      </c>
      <c r="M88" s="133">
        <v>0</v>
      </c>
      <c r="N88" s="133">
        <v>0</v>
      </c>
      <c r="O88" s="133">
        <v>1</v>
      </c>
      <c r="P88" s="133">
        <v>0</v>
      </c>
      <c r="Q88" s="133">
        <v>0</v>
      </c>
    </row>
    <row r="89" spans="1:17" ht="12.75">
      <c r="A89" s="137">
        <v>77</v>
      </c>
      <c r="B89" s="137" t="s">
        <v>381</v>
      </c>
      <c r="C89" s="133">
        <v>0</v>
      </c>
      <c r="D89" s="133">
        <v>0</v>
      </c>
      <c r="E89" s="133">
        <v>0</v>
      </c>
      <c r="F89" s="133">
        <v>0</v>
      </c>
      <c r="G89" s="133">
        <v>0</v>
      </c>
      <c r="H89" s="133">
        <v>0</v>
      </c>
      <c r="I89" s="133">
        <v>0</v>
      </c>
      <c r="J89" s="133">
        <v>0</v>
      </c>
      <c r="K89" s="133">
        <v>0</v>
      </c>
      <c r="L89" s="133">
        <v>0</v>
      </c>
      <c r="M89" s="133">
        <v>0</v>
      </c>
      <c r="N89" s="133">
        <v>0</v>
      </c>
      <c r="O89" s="133">
        <v>25</v>
      </c>
      <c r="P89" s="133">
        <v>0</v>
      </c>
      <c r="Q89" s="133">
        <v>25</v>
      </c>
    </row>
    <row r="90" spans="1:17" ht="12.75">
      <c r="A90" s="137">
        <v>78</v>
      </c>
      <c r="B90" s="139" t="s">
        <v>382</v>
      </c>
      <c r="C90" s="133">
        <v>1</v>
      </c>
      <c r="D90" s="133">
        <v>0</v>
      </c>
      <c r="E90" s="133">
        <v>1</v>
      </c>
      <c r="F90" s="133">
        <v>2</v>
      </c>
      <c r="G90" s="133">
        <v>0</v>
      </c>
      <c r="H90" s="133">
        <v>0</v>
      </c>
      <c r="I90" s="133">
        <v>0</v>
      </c>
      <c r="J90" s="133">
        <v>0</v>
      </c>
      <c r="K90" s="133">
        <v>0</v>
      </c>
      <c r="L90" s="133">
        <v>1</v>
      </c>
      <c r="M90" s="133">
        <v>0</v>
      </c>
      <c r="N90" s="133">
        <v>0</v>
      </c>
      <c r="O90" s="133">
        <v>51</v>
      </c>
      <c r="P90" s="133">
        <v>4</v>
      </c>
      <c r="Q90" s="133">
        <v>17</v>
      </c>
    </row>
  </sheetData>
  <sheetProtection/>
  <mergeCells count="9">
    <mergeCell ref="O4:Q4"/>
    <mergeCell ref="A1:A5"/>
    <mergeCell ref="B1:B5"/>
    <mergeCell ref="C1:Q2"/>
    <mergeCell ref="C3:Q3"/>
    <mergeCell ref="C4:E4"/>
    <mergeCell ref="F4:H4"/>
    <mergeCell ref="I4:K4"/>
    <mergeCell ref="L4:N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Z471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49" sqref="D149"/>
    </sheetView>
  </sheetViews>
  <sheetFormatPr defaultColWidth="9.00390625" defaultRowHeight="12.75"/>
  <cols>
    <col min="1" max="1" width="25.875" style="3" customWidth="1"/>
    <col min="2" max="2" width="6.125" style="2" customWidth="1"/>
    <col min="3" max="7" width="11.00390625" style="2" customWidth="1"/>
    <col min="8" max="8" width="18.875" style="2" customWidth="1"/>
    <col min="9" max="9" width="14.00390625" style="2" customWidth="1"/>
    <col min="10" max="10" width="8.00390625" style="2" customWidth="1"/>
    <col min="11" max="16" width="6.125" style="2" customWidth="1"/>
    <col min="17" max="17" width="8.625" style="2" customWidth="1"/>
    <col min="18" max="18" width="6.125" style="2" customWidth="1"/>
    <col min="19" max="19" width="17.375" style="0" customWidth="1"/>
    <col min="20" max="20" width="7.75390625" style="0" customWidth="1"/>
    <col min="21" max="21" width="7.25390625" style="0" customWidth="1"/>
    <col min="22" max="22" width="8.375" style="0" customWidth="1"/>
    <col min="23" max="23" width="7.625" style="0" customWidth="1"/>
    <col min="24" max="24" width="10.75390625" style="0" customWidth="1"/>
    <col min="25" max="25" width="7.75390625" style="0" customWidth="1"/>
    <col min="26" max="26" width="7.00390625" style="0" customWidth="1"/>
    <col min="27" max="27" width="6.875" style="0" customWidth="1"/>
    <col min="28" max="28" width="8.00390625" style="0" customWidth="1"/>
    <col min="29" max="29" width="21.125" style="0" customWidth="1"/>
    <col min="30" max="30" width="7.75390625" style="0" customWidth="1"/>
    <col min="31" max="31" width="7.625" style="0" customWidth="1"/>
    <col min="32" max="32" width="5.625" style="0" customWidth="1"/>
    <col min="33" max="33" width="6.625" style="0" customWidth="1"/>
    <col min="34" max="34" width="11.875" style="0" customWidth="1"/>
    <col min="35" max="35" width="9.625" style="0" customWidth="1"/>
    <col min="36" max="36" width="6.875" style="0" customWidth="1"/>
    <col min="37" max="37" width="6.125" style="0" customWidth="1"/>
    <col min="38" max="38" width="5.625" style="0" customWidth="1"/>
    <col min="39" max="39" width="8.375" style="0" customWidth="1"/>
    <col min="40" max="40" width="6.375" style="0" customWidth="1"/>
    <col min="41" max="41" width="11.375" style="0" customWidth="1"/>
    <col min="42" max="42" width="10.125" style="0" customWidth="1"/>
    <col min="43" max="43" width="8.875" style="0" customWidth="1"/>
    <col min="44" max="52" width="7.75390625" style="0" customWidth="1"/>
  </cols>
  <sheetData>
    <row r="1" spans="1:52" ht="18" customHeight="1">
      <c r="A1" s="491" t="s">
        <v>388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491"/>
      <c r="AA1" s="491"/>
      <c r="AB1" s="491"/>
      <c r="AC1" s="491"/>
      <c r="AD1" s="491"/>
      <c r="AE1" s="491"/>
      <c r="AF1" s="491"/>
      <c r="AG1" s="491"/>
      <c r="AH1" s="491"/>
      <c r="AI1" s="491"/>
      <c r="AJ1" s="491"/>
      <c r="AK1" s="491"/>
      <c r="AL1" s="491"/>
      <c r="AM1" s="491"/>
      <c r="AN1" s="491"/>
      <c r="AO1" s="491"/>
      <c r="AP1" s="491"/>
      <c r="AQ1" s="491"/>
      <c r="AR1" s="491"/>
      <c r="AS1" s="491"/>
      <c r="AT1" s="491"/>
      <c r="AU1" s="491"/>
      <c r="AV1" s="491"/>
      <c r="AW1" s="491"/>
      <c r="AX1" s="491"/>
      <c r="AY1" s="491"/>
      <c r="AZ1" s="491"/>
    </row>
    <row r="2" spans="1:52" ht="33.75" customHeight="1">
      <c r="A2" s="491"/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1"/>
      <c r="U2" s="491"/>
      <c r="V2" s="491"/>
      <c r="W2" s="491"/>
      <c r="X2" s="491"/>
      <c r="Y2" s="491"/>
      <c r="Z2" s="491"/>
      <c r="AA2" s="491"/>
      <c r="AB2" s="491"/>
      <c r="AC2" s="491"/>
      <c r="AD2" s="491"/>
      <c r="AE2" s="491"/>
      <c r="AF2" s="491"/>
      <c r="AG2" s="491"/>
      <c r="AH2" s="491"/>
      <c r="AI2" s="491"/>
      <c r="AJ2" s="491"/>
      <c r="AK2" s="491"/>
      <c r="AL2" s="491"/>
      <c r="AM2" s="491"/>
      <c r="AN2" s="491"/>
      <c r="AO2" s="491"/>
      <c r="AP2" s="491"/>
      <c r="AQ2" s="491"/>
      <c r="AR2" s="491"/>
      <c r="AS2" s="491"/>
      <c r="AT2" s="491"/>
      <c r="AU2" s="491"/>
      <c r="AV2" s="491"/>
      <c r="AW2" s="491"/>
      <c r="AX2" s="491"/>
      <c r="AY2" s="491"/>
      <c r="AZ2" s="491"/>
    </row>
    <row r="3" spans="1:52" ht="30.75" customHeight="1">
      <c r="A3" s="492" t="s">
        <v>0</v>
      </c>
      <c r="B3" s="493" t="s">
        <v>1</v>
      </c>
      <c r="C3" s="488" t="s">
        <v>415</v>
      </c>
      <c r="D3" s="489"/>
      <c r="E3" s="489"/>
      <c r="F3" s="489"/>
      <c r="G3" s="489"/>
      <c r="H3" s="489"/>
      <c r="I3" s="490" t="s">
        <v>404</v>
      </c>
      <c r="J3" s="487" t="s">
        <v>390</v>
      </c>
      <c r="K3" s="487"/>
      <c r="L3" s="487"/>
      <c r="M3" s="487"/>
      <c r="N3" s="487"/>
      <c r="O3" s="487"/>
      <c r="P3" s="487"/>
      <c r="Q3" s="487"/>
      <c r="R3" s="487"/>
      <c r="S3" s="496"/>
      <c r="T3" s="496"/>
      <c r="U3" s="496"/>
      <c r="V3" s="496"/>
      <c r="W3" s="496"/>
      <c r="X3" s="496"/>
      <c r="Y3" s="496"/>
      <c r="Z3" s="496"/>
      <c r="AA3" s="496"/>
      <c r="AB3" s="496"/>
      <c r="AC3" s="496"/>
      <c r="AD3" s="496"/>
      <c r="AE3" s="496"/>
      <c r="AF3" s="496"/>
      <c r="AG3" s="496"/>
      <c r="AH3" s="496"/>
      <c r="AI3" s="496"/>
      <c r="AJ3" s="496"/>
      <c r="AK3" s="496"/>
      <c r="AL3" s="496"/>
      <c r="AM3" s="496"/>
      <c r="AN3" s="496"/>
      <c r="AO3" s="496"/>
      <c r="AP3" s="496"/>
      <c r="AQ3" s="496"/>
      <c r="AR3" s="496"/>
      <c r="AS3" s="496"/>
      <c r="AT3" s="496"/>
      <c r="AU3" s="496"/>
      <c r="AV3" s="496"/>
      <c r="AW3" s="496"/>
      <c r="AX3" s="496"/>
      <c r="AY3" s="496"/>
      <c r="AZ3" s="497"/>
    </row>
    <row r="4" spans="1:52" ht="84" customHeight="1">
      <c r="A4" s="477"/>
      <c r="B4" s="494"/>
      <c r="C4" s="477" t="s">
        <v>629</v>
      </c>
      <c r="D4" s="481" t="s">
        <v>186</v>
      </c>
      <c r="E4" s="481" t="s">
        <v>187</v>
      </c>
      <c r="F4" s="481" t="s">
        <v>183</v>
      </c>
      <c r="G4" s="481" t="s">
        <v>205</v>
      </c>
      <c r="H4" s="481" t="s">
        <v>387</v>
      </c>
      <c r="I4" s="490"/>
      <c r="J4" s="473" t="s">
        <v>254</v>
      </c>
      <c r="K4" s="473" t="s">
        <v>244</v>
      </c>
      <c r="L4" s="473" t="s">
        <v>210</v>
      </c>
      <c r="M4" s="473" t="s">
        <v>405</v>
      </c>
      <c r="N4" s="473" t="s">
        <v>393</v>
      </c>
      <c r="O4" s="473" t="s">
        <v>394</v>
      </c>
      <c r="P4" s="473" t="s">
        <v>395</v>
      </c>
      <c r="Q4" s="473" t="s">
        <v>396</v>
      </c>
      <c r="R4" s="474" t="s">
        <v>397</v>
      </c>
      <c r="S4" s="490" t="s">
        <v>389</v>
      </c>
      <c r="T4" s="498" t="s">
        <v>622</v>
      </c>
      <c r="U4" s="496"/>
      <c r="V4" s="496"/>
      <c r="W4" s="496"/>
      <c r="X4" s="496"/>
      <c r="Y4" s="496"/>
      <c r="Z4" s="496"/>
      <c r="AA4" s="496"/>
      <c r="AB4" s="497"/>
      <c r="AC4" s="288" t="s">
        <v>618</v>
      </c>
      <c r="AD4" s="472" t="s">
        <v>637</v>
      </c>
      <c r="AE4" s="472"/>
      <c r="AF4" s="472"/>
      <c r="AG4" s="472"/>
      <c r="AH4" s="472"/>
      <c r="AI4" s="472"/>
      <c r="AJ4" s="472"/>
      <c r="AK4" s="472"/>
      <c r="AL4" s="472"/>
      <c r="AM4" s="499" t="s">
        <v>391</v>
      </c>
      <c r="AN4" s="500"/>
      <c r="AO4" s="500"/>
      <c r="AP4" s="500"/>
      <c r="AQ4" s="500"/>
      <c r="AR4" s="472" t="s">
        <v>636</v>
      </c>
      <c r="AS4" s="472"/>
      <c r="AT4" s="472"/>
      <c r="AU4" s="472"/>
      <c r="AV4" s="472"/>
      <c r="AW4" s="472"/>
      <c r="AX4" s="472"/>
      <c r="AY4" s="472"/>
      <c r="AZ4" s="472"/>
    </row>
    <row r="5" spans="1:52" ht="89.25" customHeight="1">
      <c r="A5" s="481"/>
      <c r="B5" s="495"/>
      <c r="C5" s="478"/>
      <c r="D5" s="482"/>
      <c r="E5" s="482"/>
      <c r="F5" s="482"/>
      <c r="G5" s="482"/>
      <c r="H5" s="482"/>
      <c r="I5" s="490"/>
      <c r="J5" s="473"/>
      <c r="K5" s="473"/>
      <c r="L5" s="473"/>
      <c r="M5" s="473"/>
      <c r="N5" s="473"/>
      <c r="O5" s="473"/>
      <c r="P5" s="473"/>
      <c r="Q5" s="473"/>
      <c r="R5" s="474"/>
      <c r="S5" s="490"/>
      <c r="T5" s="140" t="s">
        <v>254</v>
      </c>
      <c r="U5" s="140" t="s">
        <v>244</v>
      </c>
      <c r="V5" s="140" t="s">
        <v>210</v>
      </c>
      <c r="W5" s="140" t="s">
        <v>392</v>
      </c>
      <c r="X5" s="140" t="s">
        <v>393</v>
      </c>
      <c r="Y5" s="140" t="s">
        <v>394</v>
      </c>
      <c r="Z5" s="140" t="s">
        <v>395</v>
      </c>
      <c r="AA5" s="140" t="s">
        <v>396</v>
      </c>
      <c r="AB5" s="141" t="s">
        <v>397</v>
      </c>
      <c r="AC5" s="142" t="s">
        <v>503</v>
      </c>
      <c r="AD5" s="140" t="s">
        <v>254</v>
      </c>
      <c r="AE5" s="140" t="s">
        <v>244</v>
      </c>
      <c r="AF5" s="140" t="s">
        <v>210</v>
      </c>
      <c r="AG5" s="140" t="s">
        <v>392</v>
      </c>
      <c r="AH5" s="140" t="s">
        <v>393</v>
      </c>
      <c r="AI5" s="140" t="s">
        <v>394</v>
      </c>
      <c r="AJ5" s="140" t="s">
        <v>395</v>
      </c>
      <c r="AK5" s="140" t="s">
        <v>396</v>
      </c>
      <c r="AL5" s="141" t="s">
        <v>397</v>
      </c>
      <c r="AM5" s="169" t="s">
        <v>402</v>
      </c>
      <c r="AN5" s="140" t="s">
        <v>398</v>
      </c>
      <c r="AO5" s="140" t="s">
        <v>400</v>
      </c>
      <c r="AP5" s="140" t="s">
        <v>399</v>
      </c>
      <c r="AQ5" s="140" t="s">
        <v>401</v>
      </c>
      <c r="AR5" s="140" t="s">
        <v>254</v>
      </c>
      <c r="AS5" s="140" t="s">
        <v>244</v>
      </c>
      <c r="AT5" s="140" t="s">
        <v>210</v>
      </c>
      <c r="AU5" s="140" t="s">
        <v>403</v>
      </c>
      <c r="AV5" s="140" t="s">
        <v>393</v>
      </c>
      <c r="AW5" s="140" t="s">
        <v>394</v>
      </c>
      <c r="AX5" s="140" t="s">
        <v>395</v>
      </c>
      <c r="AY5" s="140" t="s">
        <v>396</v>
      </c>
      <c r="AZ5" s="141" t="s">
        <v>397</v>
      </c>
    </row>
    <row r="6" spans="1:52" s="4" customFormat="1" ht="13.5" thickBot="1">
      <c r="A6" s="144">
        <v>1</v>
      </c>
      <c r="B6" s="144">
        <v>2</v>
      </c>
      <c r="C6" s="144">
        <v>3</v>
      </c>
      <c r="D6" s="144">
        <v>4</v>
      </c>
      <c r="E6" s="144">
        <v>5</v>
      </c>
      <c r="F6" s="144">
        <v>6</v>
      </c>
      <c r="G6" s="144">
        <v>7</v>
      </c>
      <c r="H6" s="144">
        <v>8</v>
      </c>
      <c r="I6" s="144">
        <v>9</v>
      </c>
      <c r="J6" s="144">
        <v>10</v>
      </c>
      <c r="K6" s="144">
        <v>11</v>
      </c>
      <c r="L6" s="144">
        <v>12</v>
      </c>
      <c r="M6" s="144">
        <v>13</v>
      </c>
      <c r="N6" s="144">
        <v>14</v>
      </c>
      <c r="O6" s="144">
        <v>15</v>
      </c>
      <c r="P6" s="144">
        <v>16</v>
      </c>
      <c r="Q6" s="144">
        <v>17</v>
      </c>
      <c r="R6" s="144">
        <v>18</v>
      </c>
      <c r="S6" s="144">
        <v>19</v>
      </c>
      <c r="T6" s="144">
        <v>20</v>
      </c>
      <c r="U6" s="144">
        <v>21</v>
      </c>
      <c r="V6" s="144">
        <v>22</v>
      </c>
      <c r="W6" s="144">
        <v>23</v>
      </c>
      <c r="X6" s="144">
        <v>24</v>
      </c>
      <c r="Y6" s="144">
        <v>25</v>
      </c>
      <c r="Z6" s="144">
        <v>26</v>
      </c>
      <c r="AA6" s="144">
        <v>27</v>
      </c>
      <c r="AB6" s="144">
        <v>28</v>
      </c>
      <c r="AC6" s="144">
        <v>29</v>
      </c>
      <c r="AD6" s="144">
        <v>30</v>
      </c>
      <c r="AE6" s="144">
        <v>31</v>
      </c>
      <c r="AF6" s="144">
        <v>32</v>
      </c>
      <c r="AG6" s="144">
        <v>33</v>
      </c>
      <c r="AH6" s="144">
        <v>34</v>
      </c>
      <c r="AI6" s="144">
        <v>35</v>
      </c>
      <c r="AJ6" s="144">
        <v>36</v>
      </c>
      <c r="AK6" s="144">
        <v>37</v>
      </c>
      <c r="AL6" s="144">
        <v>38</v>
      </c>
      <c r="AM6" s="144">
        <v>39</v>
      </c>
      <c r="AN6" s="144">
        <v>40</v>
      </c>
      <c r="AO6" s="144">
        <v>41</v>
      </c>
      <c r="AP6" s="144">
        <v>42</v>
      </c>
      <c r="AQ6" s="144">
        <v>43</v>
      </c>
      <c r="AR6" s="144">
        <v>44</v>
      </c>
      <c r="AS6" s="144">
        <v>45</v>
      </c>
      <c r="AT6" s="144">
        <v>46</v>
      </c>
      <c r="AU6" s="144">
        <v>47</v>
      </c>
      <c r="AV6" s="144">
        <v>48</v>
      </c>
      <c r="AW6" s="144">
        <v>49</v>
      </c>
      <c r="AX6" s="144">
        <v>50</v>
      </c>
      <c r="AY6" s="144">
        <v>51</v>
      </c>
      <c r="AZ6" s="144">
        <v>52</v>
      </c>
    </row>
    <row r="7" spans="1:52" ht="12.75">
      <c r="A7" s="49" t="s">
        <v>440</v>
      </c>
      <c r="B7" s="50" t="s">
        <v>3</v>
      </c>
      <c r="C7" s="308">
        <f>D7+E7+F7+G7+H7</f>
        <v>0</v>
      </c>
      <c r="D7" s="147"/>
      <c r="E7" s="147"/>
      <c r="F7" s="147"/>
      <c r="G7" s="147"/>
      <c r="H7" s="147"/>
      <c r="I7" s="165">
        <f>S7+AM7+AC7</f>
        <v>0</v>
      </c>
      <c r="J7" s="146">
        <f>T7+AD7+AR7</f>
        <v>0</v>
      </c>
      <c r="K7" s="146">
        <f aca="true" t="shared" si="0" ref="K7:K38">U7+AE7+AS7</f>
        <v>0</v>
      </c>
      <c r="L7" s="146">
        <f aca="true" t="shared" si="1" ref="L7:L38">V7+AF7+AT7</f>
        <v>0</v>
      </c>
      <c r="M7" s="146">
        <f>W7+AG7+AU7</f>
        <v>0</v>
      </c>
      <c r="N7" s="146">
        <f aca="true" t="shared" si="2" ref="N7:N38">X7+AH7+AV7</f>
        <v>0</v>
      </c>
      <c r="O7" s="146">
        <f aca="true" t="shared" si="3" ref="O7:O38">Y7+AI7+AW7</f>
        <v>0</v>
      </c>
      <c r="P7" s="146">
        <f aca="true" t="shared" si="4" ref="P7:P38">Z7+AJ7+AX7</f>
        <v>0</v>
      </c>
      <c r="Q7" s="146">
        <f aca="true" t="shared" si="5" ref="Q7:Q38">AA7+AK7+AY7</f>
        <v>0</v>
      </c>
      <c r="R7" s="146">
        <f>AB7+AL7+AZ7</f>
        <v>0</v>
      </c>
      <c r="S7" s="300"/>
      <c r="T7" s="145"/>
      <c r="U7" s="145"/>
      <c r="V7" s="145"/>
      <c r="W7" s="145"/>
      <c r="X7" s="145"/>
      <c r="Y7" s="145"/>
      <c r="Z7" s="145"/>
      <c r="AA7" s="145"/>
      <c r="AB7" s="145"/>
      <c r="AC7" s="300"/>
      <c r="AD7" s="170"/>
      <c r="AE7" s="170"/>
      <c r="AF7" s="170"/>
      <c r="AG7" s="170"/>
      <c r="AH7" s="170"/>
      <c r="AI7" s="170"/>
      <c r="AJ7" s="170"/>
      <c r="AK7" s="170"/>
      <c r="AL7" s="170"/>
      <c r="AM7" s="166">
        <f>AN7+AO7+AP7+AQ7</f>
        <v>0</v>
      </c>
      <c r="AN7" s="170"/>
      <c r="AO7" s="170"/>
      <c r="AP7" s="170"/>
      <c r="AQ7" s="170"/>
      <c r="AR7" s="170"/>
      <c r="AS7" s="171"/>
      <c r="AT7" s="171"/>
      <c r="AU7" s="171"/>
      <c r="AV7" s="171"/>
      <c r="AW7" s="171"/>
      <c r="AX7" s="171"/>
      <c r="AY7" s="171"/>
      <c r="AZ7" s="171"/>
    </row>
    <row r="8" spans="1:52" ht="12.75" customHeight="1">
      <c r="A8" s="46" t="s">
        <v>441</v>
      </c>
      <c r="B8" s="47" t="s">
        <v>26</v>
      </c>
      <c r="C8" s="308">
        <f aca="true" t="shared" si="6" ref="C8:C71">D8+E8+F8+G8+H8</f>
        <v>0</v>
      </c>
      <c r="D8" s="147"/>
      <c r="E8" s="147"/>
      <c r="F8" s="147"/>
      <c r="G8" s="147"/>
      <c r="H8" s="147"/>
      <c r="I8" s="165">
        <f aca="true" t="shared" si="7" ref="I8:I71">S8+AM8+AC8</f>
        <v>0</v>
      </c>
      <c r="J8" s="146">
        <f>T8+AD8+AR8</f>
        <v>0</v>
      </c>
      <c r="K8" s="146">
        <f>U8+AE8+AS8</f>
        <v>0</v>
      </c>
      <c r="L8" s="146">
        <f>V8+AF8+AT8</f>
        <v>0</v>
      </c>
      <c r="M8" s="146">
        <f>W8+AG8+AU8</f>
        <v>0</v>
      </c>
      <c r="N8" s="146">
        <f t="shared" si="2"/>
        <v>0</v>
      </c>
      <c r="O8" s="146">
        <f t="shared" si="3"/>
        <v>0</v>
      </c>
      <c r="P8" s="146">
        <f t="shared" si="4"/>
        <v>0</v>
      </c>
      <c r="Q8" s="146">
        <f t="shared" si="5"/>
        <v>0</v>
      </c>
      <c r="R8" s="146">
        <f aca="true" t="shared" si="8" ref="R8:R38">AB8+AL8+AZ8</f>
        <v>0</v>
      </c>
      <c r="S8" s="300"/>
      <c r="T8" s="147"/>
      <c r="U8" s="147"/>
      <c r="V8" s="147"/>
      <c r="W8" s="148"/>
      <c r="X8" s="148"/>
      <c r="Y8" s="148"/>
      <c r="Z8" s="148"/>
      <c r="AA8" s="148"/>
      <c r="AB8" s="148"/>
      <c r="AC8" s="300"/>
      <c r="AD8" s="170"/>
      <c r="AE8" s="170"/>
      <c r="AF8" s="170"/>
      <c r="AG8" s="170"/>
      <c r="AH8" s="170"/>
      <c r="AI8" s="170"/>
      <c r="AJ8" s="170"/>
      <c r="AK8" s="170"/>
      <c r="AL8" s="170"/>
      <c r="AM8" s="166">
        <f aca="true" t="shared" si="9" ref="AM8:AM71">AN8+AO8+AP8+AQ8</f>
        <v>0</v>
      </c>
      <c r="AN8" s="170"/>
      <c r="AO8" s="170"/>
      <c r="AP8" s="170"/>
      <c r="AQ8" s="170"/>
      <c r="AR8" s="170"/>
      <c r="AS8" s="171"/>
      <c r="AT8" s="171"/>
      <c r="AU8" s="171"/>
      <c r="AV8" s="171"/>
      <c r="AW8" s="171"/>
      <c r="AX8" s="171"/>
      <c r="AY8" s="171"/>
      <c r="AZ8" s="171"/>
    </row>
    <row r="9" spans="1:52" ht="12.75" customHeight="1">
      <c r="A9" s="46" t="s">
        <v>4</v>
      </c>
      <c r="B9" s="47" t="s">
        <v>27</v>
      </c>
      <c r="C9" s="308">
        <f t="shared" si="6"/>
        <v>0</v>
      </c>
      <c r="D9" s="147"/>
      <c r="E9" s="147"/>
      <c r="F9" s="147"/>
      <c r="G9" s="147"/>
      <c r="H9" s="147"/>
      <c r="I9" s="165">
        <f t="shared" si="7"/>
        <v>0</v>
      </c>
      <c r="J9" s="146">
        <f aca="true" t="shared" si="10" ref="J9:J38">T9+AD9+AR9</f>
        <v>0</v>
      </c>
      <c r="K9" s="146">
        <f>U9+AE9+AS9</f>
        <v>0</v>
      </c>
      <c r="L9" s="146">
        <f t="shared" si="1"/>
        <v>0</v>
      </c>
      <c r="M9" s="146">
        <f aca="true" t="shared" si="11" ref="M9:M38">W9+AG9+AU9</f>
        <v>0</v>
      </c>
      <c r="N9" s="146">
        <f t="shared" si="2"/>
        <v>0</v>
      </c>
      <c r="O9" s="146">
        <f t="shared" si="3"/>
        <v>0</v>
      </c>
      <c r="P9" s="146">
        <f>Z9+AJ9+AX9</f>
        <v>0</v>
      </c>
      <c r="Q9" s="146">
        <f t="shared" si="5"/>
        <v>0</v>
      </c>
      <c r="R9" s="146">
        <f t="shared" si="8"/>
        <v>0</v>
      </c>
      <c r="S9" s="300"/>
      <c r="T9" s="147"/>
      <c r="U9" s="147"/>
      <c r="V9" s="147"/>
      <c r="W9" s="148"/>
      <c r="X9" s="148"/>
      <c r="Y9" s="148"/>
      <c r="Z9" s="148"/>
      <c r="AA9" s="148"/>
      <c r="AB9" s="148"/>
      <c r="AC9" s="300"/>
      <c r="AD9" s="170"/>
      <c r="AE9" s="170"/>
      <c r="AF9" s="170"/>
      <c r="AG9" s="170"/>
      <c r="AH9" s="170"/>
      <c r="AI9" s="170"/>
      <c r="AJ9" s="170"/>
      <c r="AK9" s="170"/>
      <c r="AL9" s="170"/>
      <c r="AM9" s="166">
        <f t="shared" si="9"/>
        <v>0</v>
      </c>
      <c r="AN9" s="170"/>
      <c r="AO9" s="170"/>
      <c r="AP9" s="170"/>
      <c r="AQ9" s="170"/>
      <c r="AR9" s="170"/>
      <c r="AS9" s="171"/>
      <c r="AT9" s="171"/>
      <c r="AU9" s="171"/>
      <c r="AV9" s="171"/>
      <c r="AW9" s="171"/>
      <c r="AX9" s="171"/>
      <c r="AY9" s="171"/>
      <c r="AZ9" s="171"/>
    </row>
    <row r="10" spans="1:52" ht="12.75" customHeight="1">
      <c r="A10" s="46" t="s">
        <v>5</v>
      </c>
      <c r="B10" s="47" t="s">
        <v>28</v>
      </c>
      <c r="C10" s="308">
        <f t="shared" si="6"/>
        <v>0</v>
      </c>
      <c r="D10" s="147"/>
      <c r="E10" s="147"/>
      <c r="F10" s="147"/>
      <c r="G10" s="147"/>
      <c r="H10" s="147"/>
      <c r="I10" s="165">
        <f t="shared" si="7"/>
        <v>0</v>
      </c>
      <c r="J10" s="146">
        <f t="shared" si="10"/>
        <v>0</v>
      </c>
      <c r="K10" s="146">
        <f t="shared" si="0"/>
        <v>0</v>
      </c>
      <c r="L10" s="146">
        <f t="shared" si="1"/>
        <v>0</v>
      </c>
      <c r="M10" s="146">
        <f t="shared" si="11"/>
        <v>0</v>
      </c>
      <c r="N10" s="146">
        <f t="shared" si="2"/>
        <v>0</v>
      </c>
      <c r="O10" s="146">
        <f t="shared" si="3"/>
        <v>0</v>
      </c>
      <c r="P10" s="146">
        <f t="shared" si="4"/>
        <v>0</v>
      </c>
      <c r="Q10" s="146">
        <f t="shared" si="5"/>
        <v>0</v>
      </c>
      <c r="R10" s="146">
        <f t="shared" si="8"/>
        <v>0</v>
      </c>
      <c r="S10" s="300"/>
      <c r="T10" s="147"/>
      <c r="U10" s="147"/>
      <c r="V10" s="147"/>
      <c r="W10" s="148"/>
      <c r="X10" s="148"/>
      <c r="Y10" s="148"/>
      <c r="Z10" s="148"/>
      <c r="AA10" s="148"/>
      <c r="AB10" s="148"/>
      <c r="AC10" s="300"/>
      <c r="AD10" s="170"/>
      <c r="AE10" s="170"/>
      <c r="AF10" s="170"/>
      <c r="AG10" s="170"/>
      <c r="AH10" s="170"/>
      <c r="AI10" s="170"/>
      <c r="AJ10" s="170"/>
      <c r="AK10" s="170"/>
      <c r="AL10" s="170"/>
      <c r="AM10" s="166">
        <f t="shared" si="9"/>
        <v>0</v>
      </c>
      <c r="AN10" s="170"/>
      <c r="AO10" s="170"/>
      <c r="AP10" s="170"/>
      <c r="AQ10" s="170"/>
      <c r="AR10" s="170"/>
      <c r="AS10" s="171"/>
      <c r="AT10" s="171"/>
      <c r="AU10" s="171"/>
      <c r="AV10" s="171"/>
      <c r="AW10" s="171"/>
      <c r="AX10" s="171"/>
      <c r="AY10" s="171"/>
      <c r="AZ10" s="171"/>
    </row>
    <row r="11" spans="1:52" ht="12.75" customHeight="1">
      <c r="A11" s="46" t="s">
        <v>6</v>
      </c>
      <c r="B11" s="47" t="s">
        <v>29</v>
      </c>
      <c r="C11" s="308">
        <f t="shared" si="6"/>
        <v>0</v>
      </c>
      <c r="D11" s="147"/>
      <c r="E11" s="147"/>
      <c r="F11" s="147"/>
      <c r="G11" s="147"/>
      <c r="H11" s="147"/>
      <c r="I11" s="165">
        <f t="shared" si="7"/>
        <v>0</v>
      </c>
      <c r="J11" s="146">
        <f t="shared" si="10"/>
        <v>0</v>
      </c>
      <c r="K11" s="146">
        <f t="shared" si="0"/>
        <v>0</v>
      </c>
      <c r="L11" s="146">
        <f t="shared" si="1"/>
        <v>0</v>
      </c>
      <c r="M11" s="146">
        <f t="shared" si="11"/>
        <v>0</v>
      </c>
      <c r="N11" s="146">
        <f t="shared" si="2"/>
        <v>0</v>
      </c>
      <c r="O11" s="146">
        <f t="shared" si="3"/>
        <v>0</v>
      </c>
      <c r="P11" s="146">
        <f t="shared" si="4"/>
        <v>0</v>
      </c>
      <c r="Q11" s="146">
        <f t="shared" si="5"/>
        <v>0</v>
      </c>
      <c r="R11" s="146">
        <f t="shared" si="8"/>
        <v>0</v>
      </c>
      <c r="S11" s="300"/>
      <c r="T11" s="147"/>
      <c r="U11" s="147"/>
      <c r="V11" s="147"/>
      <c r="W11" s="148"/>
      <c r="X11" s="148"/>
      <c r="Y11" s="148"/>
      <c r="Z11" s="148"/>
      <c r="AA11" s="148"/>
      <c r="AB11" s="148"/>
      <c r="AC11" s="300"/>
      <c r="AD11" s="170"/>
      <c r="AE11" s="170"/>
      <c r="AF11" s="170"/>
      <c r="AG11" s="170"/>
      <c r="AH11" s="170"/>
      <c r="AI11" s="170"/>
      <c r="AJ11" s="170"/>
      <c r="AK11" s="170"/>
      <c r="AL11" s="170"/>
      <c r="AM11" s="166">
        <f t="shared" si="9"/>
        <v>0</v>
      </c>
      <c r="AN11" s="170"/>
      <c r="AO11" s="170"/>
      <c r="AP11" s="170"/>
      <c r="AQ11" s="170"/>
      <c r="AR11" s="170"/>
      <c r="AS11" s="171"/>
      <c r="AT11" s="171"/>
      <c r="AU11" s="171"/>
      <c r="AV11" s="171"/>
      <c r="AW11" s="171"/>
      <c r="AX11" s="171"/>
      <c r="AY11" s="171"/>
      <c r="AZ11" s="171"/>
    </row>
    <row r="12" spans="1:52" ht="12.75" customHeight="1">
      <c r="A12" s="46" t="s">
        <v>7</v>
      </c>
      <c r="B12" s="47" t="s">
        <v>30</v>
      </c>
      <c r="C12" s="308">
        <f t="shared" si="6"/>
        <v>0</v>
      </c>
      <c r="D12" s="147"/>
      <c r="E12" s="147"/>
      <c r="F12" s="147"/>
      <c r="G12" s="147"/>
      <c r="H12" s="147"/>
      <c r="I12" s="165">
        <f t="shared" si="7"/>
        <v>0</v>
      </c>
      <c r="J12" s="146">
        <f t="shared" si="10"/>
        <v>0</v>
      </c>
      <c r="K12" s="146">
        <f t="shared" si="0"/>
        <v>0</v>
      </c>
      <c r="L12" s="146">
        <f t="shared" si="1"/>
        <v>0</v>
      </c>
      <c r="M12" s="146">
        <f t="shared" si="11"/>
        <v>0</v>
      </c>
      <c r="N12" s="146">
        <f t="shared" si="2"/>
        <v>0</v>
      </c>
      <c r="O12" s="146">
        <f t="shared" si="3"/>
        <v>0</v>
      </c>
      <c r="P12" s="146">
        <f t="shared" si="4"/>
        <v>0</v>
      </c>
      <c r="Q12" s="146">
        <f t="shared" si="5"/>
        <v>0</v>
      </c>
      <c r="R12" s="146">
        <f t="shared" si="8"/>
        <v>0</v>
      </c>
      <c r="S12" s="300"/>
      <c r="T12" s="148"/>
      <c r="U12" s="148"/>
      <c r="V12" s="148"/>
      <c r="W12" s="148"/>
      <c r="X12" s="148"/>
      <c r="Y12" s="148"/>
      <c r="Z12" s="148"/>
      <c r="AA12" s="148"/>
      <c r="AB12" s="148"/>
      <c r="AC12" s="300"/>
      <c r="AD12" s="170"/>
      <c r="AE12" s="170"/>
      <c r="AF12" s="170"/>
      <c r="AG12" s="170"/>
      <c r="AH12" s="170"/>
      <c r="AI12" s="170"/>
      <c r="AJ12" s="170"/>
      <c r="AK12" s="170"/>
      <c r="AL12" s="170"/>
      <c r="AM12" s="166">
        <f t="shared" si="9"/>
        <v>0</v>
      </c>
      <c r="AN12" s="170"/>
      <c r="AO12" s="170"/>
      <c r="AP12" s="170"/>
      <c r="AQ12" s="170"/>
      <c r="AR12" s="170"/>
      <c r="AS12" s="171"/>
      <c r="AT12" s="171"/>
      <c r="AU12" s="171"/>
      <c r="AV12" s="171"/>
      <c r="AW12" s="171"/>
      <c r="AX12" s="171"/>
      <c r="AY12" s="171"/>
      <c r="AZ12" s="171"/>
    </row>
    <row r="13" spans="1:52" ht="12.75" customHeight="1">
      <c r="A13" s="46" t="s">
        <v>442</v>
      </c>
      <c r="B13" s="47" t="s">
        <v>31</v>
      </c>
      <c r="C13" s="308">
        <f t="shared" si="6"/>
        <v>0</v>
      </c>
      <c r="D13" s="147"/>
      <c r="E13" s="147"/>
      <c r="F13" s="147"/>
      <c r="G13" s="147"/>
      <c r="H13" s="147"/>
      <c r="I13" s="165">
        <f t="shared" si="7"/>
        <v>0</v>
      </c>
      <c r="J13" s="146">
        <f t="shared" si="10"/>
        <v>0</v>
      </c>
      <c r="K13" s="146">
        <f t="shared" si="0"/>
        <v>0</v>
      </c>
      <c r="L13" s="146">
        <f t="shared" si="1"/>
        <v>0</v>
      </c>
      <c r="M13" s="146">
        <f t="shared" si="11"/>
        <v>0</v>
      </c>
      <c r="N13" s="146">
        <f t="shared" si="2"/>
        <v>0</v>
      </c>
      <c r="O13" s="146">
        <f t="shared" si="3"/>
        <v>0</v>
      </c>
      <c r="P13" s="146">
        <f t="shared" si="4"/>
        <v>0</v>
      </c>
      <c r="Q13" s="146">
        <f t="shared" si="5"/>
        <v>0</v>
      </c>
      <c r="R13" s="146">
        <f t="shared" si="8"/>
        <v>0</v>
      </c>
      <c r="S13" s="300"/>
      <c r="T13" s="148"/>
      <c r="U13" s="148"/>
      <c r="V13" s="148"/>
      <c r="W13" s="148"/>
      <c r="X13" s="148"/>
      <c r="Y13" s="148"/>
      <c r="Z13" s="148"/>
      <c r="AA13" s="148"/>
      <c r="AB13" s="148"/>
      <c r="AC13" s="300"/>
      <c r="AD13" s="170"/>
      <c r="AE13" s="170"/>
      <c r="AF13" s="170"/>
      <c r="AG13" s="170"/>
      <c r="AH13" s="170"/>
      <c r="AI13" s="170"/>
      <c r="AJ13" s="170"/>
      <c r="AK13" s="170"/>
      <c r="AL13" s="170"/>
      <c r="AM13" s="166">
        <f t="shared" si="9"/>
        <v>0</v>
      </c>
      <c r="AN13" s="170"/>
      <c r="AO13" s="170"/>
      <c r="AP13" s="170"/>
      <c r="AQ13" s="170"/>
      <c r="AR13" s="170"/>
      <c r="AS13" s="171"/>
      <c r="AT13" s="171"/>
      <c r="AU13" s="171"/>
      <c r="AV13" s="171"/>
      <c r="AW13" s="171"/>
      <c r="AX13" s="171"/>
      <c r="AY13" s="171"/>
      <c r="AZ13" s="171"/>
    </row>
    <row r="14" spans="1:52" ht="12.75">
      <c r="A14" s="46" t="s">
        <v>8</v>
      </c>
      <c r="B14" s="47" t="s">
        <v>32</v>
      </c>
      <c r="C14" s="308">
        <f t="shared" si="6"/>
        <v>0</v>
      </c>
      <c r="D14" s="147"/>
      <c r="E14" s="147"/>
      <c r="F14" s="147"/>
      <c r="G14" s="147"/>
      <c r="H14" s="147"/>
      <c r="I14" s="165">
        <f t="shared" si="7"/>
        <v>0</v>
      </c>
      <c r="J14" s="146">
        <f t="shared" si="10"/>
        <v>0</v>
      </c>
      <c r="K14" s="146">
        <f t="shared" si="0"/>
        <v>0</v>
      </c>
      <c r="L14" s="146">
        <f t="shared" si="1"/>
        <v>0</v>
      </c>
      <c r="M14" s="146">
        <f t="shared" si="11"/>
        <v>0</v>
      </c>
      <c r="N14" s="146">
        <f t="shared" si="2"/>
        <v>0</v>
      </c>
      <c r="O14" s="146">
        <f t="shared" si="3"/>
        <v>0</v>
      </c>
      <c r="P14" s="146">
        <f t="shared" si="4"/>
        <v>0</v>
      </c>
      <c r="Q14" s="146">
        <f t="shared" si="5"/>
        <v>0</v>
      </c>
      <c r="R14" s="146">
        <f t="shared" si="8"/>
        <v>0</v>
      </c>
      <c r="S14" s="300"/>
      <c r="T14" s="148"/>
      <c r="U14" s="148"/>
      <c r="V14" s="148"/>
      <c r="W14" s="148"/>
      <c r="X14" s="148"/>
      <c r="Y14" s="148"/>
      <c r="Z14" s="148"/>
      <c r="AA14" s="148"/>
      <c r="AB14" s="148"/>
      <c r="AC14" s="300"/>
      <c r="AD14" s="170"/>
      <c r="AE14" s="170"/>
      <c r="AF14" s="170"/>
      <c r="AG14" s="170"/>
      <c r="AH14" s="170"/>
      <c r="AI14" s="170"/>
      <c r="AJ14" s="170"/>
      <c r="AK14" s="170"/>
      <c r="AL14" s="170"/>
      <c r="AM14" s="166">
        <f t="shared" si="9"/>
        <v>0</v>
      </c>
      <c r="AN14" s="170"/>
      <c r="AO14" s="170"/>
      <c r="AP14" s="170"/>
      <c r="AQ14" s="170"/>
      <c r="AR14" s="170"/>
      <c r="AS14" s="171"/>
      <c r="AT14" s="171"/>
      <c r="AU14" s="171"/>
      <c r="AV14" s="171"/>
      <c r="AW14" s="171"/>
      <c r="AX14" s="171"/>
      <c r="AY14" s="171"/>
      <c r="AZ14" s="171"/>
    </row>
    <row r="15" spans="1:52" ht="15.75" customHeight="1">
      <c r="A15" s="46" t="s">
        <v>9</v>
      </c>
      <c r="B15" s="47" t="s">
        <v>33</v>
      </c>
      <c r="C15" s="308">
        <f t="shared" si="6"/>
        <v>1</v>
      </c>
      <c r="D15" s="147">
        <v>1</v>
      </c>
      <c r="E15" s="147"/>
      <c r="F15" s="147"/>
      <c r="G15" s="147"/>
      <c r="H15" s="147"/>
      <c r="I15" s="165">
        <f t="shared" si="7"/>
        <v>100</v>
      </c>
      <c r="J15" s="146">
        <f>T15+AD15+AR15</f>
        <v>100</v>
      </c>
      <c r="K15" s="146">
        <f t="shared" si="0"/>
        <v>100</v>
      </c>
      <c r="L15" s="146">
        <f t="shared" si="1"/>
        <v>50</v>
      </c>
      <c r="M15" s="146">
        <f t="shared" si="11"/>
        <v>0</v>
      </c>
      <c r="N15" s="146">
        <f t="shared" si="2"/>
        <v>12</v>
      </c>
      <c r="O15" s="146">
        <f t="shared" si="3"/>
        <v>14</v>
      </c>
      <c r="P15" s="146">
        <f t="shared" si="4"/>
        <v>11</v>
      </c>
      <c r="Q15" s="146">
        <f t="shared" si="5"/>
        <v>0</v>
      </c>
      <c r="R15" s="146">
        <f t="shared" si="8"/>
        <v>0</v>
      </c>
      <c r="S15" s="300">
        <v>60</v>
      </c>
      <c r="T15" s="148">
        <v>60</v>
      </c>
      <c r="U15" s="148">
        <v>60</v>
      </c>
      <c r="V15" s="148">
        <v>31</v>
      </c>
      <c r="W15" s="148">
        <v>0</v>
      </c>
      <c r="X15" s="148">
        <v>8</v>
      </c>
      <c r="Y15" s="197">
        <v>8</v>
      </c>
      <c r="Z15" s="197">
        <v>10</v>
      </c>
      <c r="AA15" s="148">
        <v>0</v>
      </c>
      <c r="AB15" s="148">
        <v>0</v>
      </c>
      <c r="AC15" s="300">
        <v>40</v>
      </c>
      <c r="AD15" s="170">
        <v>40</v>
      </c>
      <c r="AE15" s="170">
        <v>40</v>
      </c>
      <c r="AF15" s="170">
        <v>19</v>
      </c>
      <c r="AG15" s="170">
        <v>0</v>
      </c>
      <c r="AH15" s="170">
        <v>4</v>
      </c>
      <c r="AI15" s="170">
        <v>6</v>
      </c>
      <c r="AJ15" s="170">
        <v>1</v>
      </c>
      <c r="AK15" s="170">
        <v>0</v>
      </c>
      <c r="AL15" s="170">
        <v>0</v>
      </c>
      <c r="AM15" s="166">
        <f t="shared" si="9"/>
        <v>0</v>
      </c>
      <c r="AN15" s="170"/>
      <c r="AO15" s="170"/>
      <c r="AP15" s="170"/>
      <c r="AQ15" s="170"/>
      <c r="AR15" s="170"/>
      <c r="AS15" s="171"/>
      <c r="AT15" s="171"/>
      <c r="AU15" s="171"/>
      <c r="AV15" s="171"/>
      <c r="AW15" s="171"/>
      <c r="AX15" s="171"/>
      <c r="AY15" s="171"/>
      <c r="AZ15" s="171"/>
    </row>
    <row r="16" spans="1:52" ht="12.75">
      <c r="A16" s="46" t="s">
        <v>10</v>
      </c>
      <c r="B16" s="47" t="s">
        <v>34</v>
      </c>
      <c r="C16" s="308">
        <f t="shared" si="6"/>
        <v>0</v>
      </c>
      <c r="D16" s="147"/>
      <c r="E16" s="147"/>
      <c r="F16" s="147"/>
      <c r="G16" s="147"/>
      <c r="H16" s="147"/>
      <c r="I16" s="165">
        <f t="shared" si="7"/>
        <v>0</v>
      </c>
      <c r="J16" s="146">
        <f t="shared" si="10"/>
        <v>0</v>
      </c>
      <c r="K16" s="146">
        <f t="shared" si="0"/>
        <v>0</v>
      </c>
      <c r="L16" s="146">
        <f t="shared" si="1"/>
        <v>0</v>
      </c>
      <c r="M16" s="146">
        <f t="shared" si="11"/>
        <v>0</v>
      </c>
      <c r="N16" s="146">
        <f t="shared" si="2"/>
        <v>0</v>
      </c>
      <c r="O16" s="146">
        <f t="shared" si="3"/>
        <v>0</v>
      </c>
      <c r="P16" s="146">
        <f t="shared" si="4"/>
        <v>0</v>
      </c>
      <c r="Q16" s="146">
        <f t="shared" si="5"/>
        <v>0</v>
      </c>
      <c r="R16" s="146">
        <f t="shared" si="8"/>
        <v>0</v>
      </c>
      <c r="S16" s="300"/>
      <c r="T16" s="148"/>
      <c r="U16" s="148"/>
      <c r="V16" s="148"/>
      <c r="W16" s="148"/>
      <c r="X16" s="148"/>
      <c r="Y16" s="148"/>
      <c r="Z16" s="148"/>
      <c r="AA16" s="148"/>
      <c r="AB16" s="148"/>
      <c r="AC16" s="300"/>
      <c r="AD16" s="170"/>
      <c r="AE16" s="170"/>
      <c r="AF16" s="170"/>
      <c r="AG16" s="170"/>
      <c r="AH16" s="170"/>
      <c r="AI16" s="170"/>
      <c r="AJ16" s="170"/>
      <c r="AK16" s="170"/>
      <c r="AL16" s="170"/>
      <c r="AM16" s="166">
        <f t="shared" si="9"/>
        <v>0</v>
      </c>
      <c r="AN16" s="170"/>
      <c r="AO16" s="170"/>
      <c r="AP16" s="170"/>
      <c r="AQ16" s="170"/>
      <c r="AR16" s="170"/>
      <c r="AS16" s="171"/>
      <c r="AT16" s="171"/>
      <c r="AU16" s="171"/>
      <c r="AV16" s="171"/>
      <c r="AW16" s="171"/>
      <c r="AX16" s="171"/>
      <c r="AY16" s="171"/>
      <c r="AZ16" s="171"/>
    </row>
    <row r="17" spans="1:52" ht="12.75" customHeight="1">
      <c r="A17" s="46" t="s">
        <v>11</v>
      </c>
      <c r="B17" s="47" t="s">
        <v>35</v>
      </c>
      <c r="C17" s="308">
        <f t="shared" si="6"/>
        <v>0</v>
      </c>
      <c r="D17" s="147"/>
      <c r="E17" s="147"/>
      <c r="F17" s="147"/>
      <c r="G17" s="147"/>
      <c r="H17" s="147"/>
      <c r="I17" s="165">
        <f t="shared" si="7"/>
        <v>0</v>
      </c>
      <c r="J17" s="146">
        <f t="shared" si="10"/>
        <v>0</v>
      </c>
      <c r="K17" s="146">
        <f t="shared" si="0"/>
        <v>0</v>
      </c>
      <c r="L17" s="146">
        <f t="shared" si="1"/>
        <v>0</v>
      </c>
      <c r="M17" s="146">
        <f t="shared" si="11"/>
        <v>0</v>
      </c>
      <c r="N17" s="146">
        <f t="shared" si="2"/>
        <v>0</v>
      </c>
      <c r="O17" s="146">
        <f t="shared" si="3"/>
        <v>0</v>
      </c>
      <c r="P17" s="146">
        <f t="shared" si="4"/>
        <v>0</v>
      </c>
      <c r="Q17" s="146">
        <f t="shared" si="5"/>
        <v>0</v>
      </c>
      <c r="R17" s="146">
        <f t="shared" si="8"/>
        <v>0</v>
      </c>
      <c r="S17" s="300"/>
      <c r="T17" s="148"/>
      <c r="U17" s="148"/>
      <c r="V17" s="148"/>
      <c r="W17" s="148"/>
      <c r="X17" s="148"/>
      <c r="Y17" s="148"/>
      <c r="Z17" s="148"/>
      <c r="AA17" s="148"/>
      <c r="AB17" s="148"/>
      <c r="AC17" s="300"/>
      <c r="AD17" s="170"/>
      <c r="AE17" s="170"/>
      <c r="AF17" s="170"/>
      <c r="AG17" s="170"/>
      <c r="AH17" s="170"/>
      <c r="AI17" s="170"/>
      <c r="AJ17" s="170"/>
      <c r="AK17" s="170"/>
      <c r="AL17" s="170"/>
      <c r="AM17" s="166">
        <f t="shared" si="9"/>
        <v>0</v>
      </c>
      <c r="AN17" s="170"/>
      <c r="AO17" s="170"/>
      <c r="AP17" s="170"/>
      <c r="AQ17" s="170"/>
      <c r="AR17" s="170"/>
      <c r="AS17" s="171"/>
      <c r="AT17" s="171"/>
      <c r="AU17" s="171"/>
      <c r="AV17" s="171"/>
      <c r="AW17" s="171"/>
      <c r="AX17" s="171"/>
      <c r="AY17" s="171"/>
      <c r="AZ17" s="171"/>
    </row>
    <row r="18" spans="1:52" ht="12.75">
      <c r="A18" s="46" t="s">
        <v>12</v>
      </c>
      <c r="B18" s="47" t="s">
        <v>36</v>
      </c>
      <c r="C18" s="308">
        <f t="shared" si="6"/>
        <v>0</v>
      </c>
      <c r="D18" s="147"/>
      <c r="E18" s="147"/>
      <c r="F18" s="147"/>
      <c r="G18" s="147"/>
      <c r="H18" s="147"/>
      <c r="I18" s="165">
        <f t="shared" si="7"/>
        <v>0</v>
      </c>
      <c r="J18" s="146">
        <f t="shared" si="10"/>
        <v>0</v>
      </c>
      <c r="K18" s="146">
        <f t="shared" si="0"/>
        <v>0</v>
      </c>
      <c r="L18" s="146">
        <f t="shared" si="1"/>
        <v>0</v>
      </c>
      <c r="M18" s="146">
        <f t="shared" si="11"/>
        <v>0</v>
      </c>
      <c r="N18" s="146">
        <f t="shared" si="2"/>
        <v>0</v>
      </c>
      <c r="O18" s="146">
        <f t="shared" si="3"/>
        <v>0</v>
      </c>
      <c r="P18" s="146">
        <f t="shared" si="4"/>
        <v>0</v>
      </c>
      <c r="Q18" s="146">
        <f t="shared" si="5"/>
        <v>0</v>
      </c>
      <c r="R18" s="146">
        <f t="shared" si="8"/>
        <v>0</v>
      </c>
      <c r="S18" s="300"/>
      <c r="T18" s="148"/>
      <c r="U18" s="148"/>
      <c r="V18" s="148"/>
      <c r="W18" s="148"/>
      <c r="X18" s="148"/>
      <c r="Y18" s="148"/>
      <c r="Z18" s="148"/>
      <c r="AA18" s="148"/>
      <c r="AB18" s="148"/>
      <c r="AC18" s="300"/>
      <c r="AD18" s="170"/>
      <c r="AE18" s="170"/>
      <c r="AF18" s="170"/>
      <c r="AG18" s="170"/>
      <c r="AH18" s="170"/>
      <c r="AI18" s="170"/>
      <c r="AJ18" s="170"/>
      <c r="AK18" s="170"/>
      <c r="AL18" s="170"/>
      <c r="AM18" s="166">
        <f t="shared" si="9"/>
        <v>0</v>
      </c>
      <c r="AN18" s="170"/>
      <c r="AO18" s="170"/>
      <c r="AP18" s="170"/>
      <c r="AQ18" s="170"/>
      <c r="AR18" s="170"/>
      <c r="AS18" s="171"/>
      <c r="AT18" s="171"/>
      <c r="AU18" s="171"/>
      <c r="AV18" s="171"/>
      <c r="AW18" s="171"/>
      <c r="AX18" s="171"/>
      <c r="AY18" s="171"/>
      <c r="AZ18" s="171"/>
    </row>
    <row r="19" spans="1:52" ht="12.75" customHeight="1">
      <c r="A19" s="46" t="s">
        <v>13</v>
      </c>
      <c r="B19" s="47" t="s">
        <v>37</v>
      </c>
      <c r="C19" s="308">
        <f t="shared" si="6"/>
        <v>0</v>
      </c>
      <c r="D19" s="147"/>
      <c r="E19" s="147"/>
      <c r="F19" s="147"/>
      <c r="G19" s="147"/>
      <c r="H19" s="147"/>
      <c r="I19" s="165">
        <f t="shared" si="7"/>
        <v>0</v>
      </c>
      <c r="J19" s="146">
        <f t="shared" si="10"/>
        <v>0</v>
      </c>
      <c r="K19" s="146">
        <f t="shared" si="0"/>
        <v>0</v>
      </c>
      <c r="L19" s="146">
        <f t="shared" si="1"/>
        <v>0</v>
      </c>
      <c r="M19" s="146">
        <f t="shared" si="11"/>
        <v>0</v>
      </c>
      <c r="N19" s="146">
        <f t="shared" si="2"/>
        <v>0</v>
      </c>
      <c r="O19" s="146">
        <f t="shared" si="3"/>
        <v>0</v>
      </c>
      <c r="P19" s="146">
        <f t="shared" si="4"/>
        <v>0</v>
      </c>
      <c r="Q19" s="146">
        <f t="shared" si="5"/>
        <v>0</v>
      </c>
      <c r="R19" s="146">
        <f t="shared" si="8"/>
        <v>0</v>
      </c>
      <c r="S19" s="300"/>
      <c r="T19" s="148"/>
      <c r="U19" s="148"/>
      <c r="V19" s="148"/>
      <c r="W19" s="148"/>
      <c r="X19" s="148"/>
      <c r="Y19" s="148"/>
      <c r="Z19" s="148"/>
      <c r="AA19" s="148"/>
      <c r="AB19" s="148"/>
      <c r="AC19" s="300"/>
      <c r="AD19" s="170"/>
      <c r="AE19" s="170"/>
      <c r="AF19" s="170"/>
      <c r="AG19" s="170"/>
      <c r="AH19" s="170"/>
      <c r="AI19" s="170"/>
      <c r="AJ19" s="170"/>
      <c r="AK19" s="170"/>
      <c r="AL19" s="170"/>
      <c r="AM19" s="166">
        <f t="shared" si="9"/>
        <v>0</v>
      </c>
      <c r="AN19" s="170"/>
      <c r="AO19" s="170"/>
      <c r="AP19" s="170"/>
      <c r="AQ19" s="170"/>
      <c r="AR19" s="170"/>
      <c r="AS19" s="171"/>
      <c r="AT19" s="171"/>
      <c r="AU19" s="171"/>
      <c r="AV19" s="171"/>
      <c r="AW19" s="171"/>
      <c r="AX19" s="171"/>
      <c r="AY19" s="171"/>
      <c r="AZ19" s="171"/>
    </row>
    <row r="20" spans="1:52" ht="12.75">
      <c r="A20" s="46" t="s">
        <v>14</v>
      </c>
      <c r="B20" s="47" t="s">
        <v>38</v>
      </c>
      <c r="C20" s="308">
        <f t="shared" si="6"/>
        <v>0</v>
      </c>
      <c r="D20" s="147"/>
      <c r="E20" s="147"/>
      <c r="F20" s="147"/>
      <c r="G20" s="147"/>
      <c r="H20" s="147"/>
      <c r="I20" s="165">
        <f t="shared" si="7"/>
        <v>0</v>
      </c>
      <c r="J20" s="146">
        <f t="shared" si="10"/>
        <v>0</v>
      </c>
      <c r="K20" s="146">
        <f t="shared" si="0"/>
        <v>0</v>
      </c>
      <c r="L20" s="146">
        <f t="shared" si="1"/>
        <v>0</v>
      </c>
      <c r="M20" s="146">
        <f t="shared" si="11"/>
        <v>0</v>
      </c>
      <c r="N20" s="146">
        <f t="shared" si="2"/>
        <v>0</v>
      </c>
      <c r="O20" s="146">
        <f t="shared" si="3"/>
        <v>0</v>
      </c>
      <c r="P20" s="146">
        <f t="shared" si="4"/>
        <v>0</v>
      </c>
      <c r="Q20" s="146">
        <f t="shared" si="5"/>
        <v>0</v>
      </c>
      <c r="R20" s="146">
        <f t="shared" si="8"/>
        <v>0</v>
      </c>
      <c r="S20" s="300"/>
      <c r="T20" s="148"/>
      <c r="U20" s="148"/>
      <c r="V20" s="148"/>
      <c r="W20" s="148"/>
      <c r="X20" s="148"/>
      <c r="Y20" s="148"/>
      <c r="Z20" s="148"/>
      <c r="AA20" s="148"/>
      <c r="AB20" s="148"/>
      <c r="AC20" s="300"/>
      <c r="AD20" s="170"/>
      <c r="AE20" s="170"/>
      <c r="AF20" s="170"/>
      <c r="AG20" s="170"/>
      <c r="AH20" s="170"/>
      <c r="AI20" s="170"/>
      <c r="AJ20" s="170"/>
      <c r="AK20" s="170"/>
      <c r="AL20" s="170"/>
      <c r="AM20" s="166">
        <f t="shared" si="9"/>
        <v>0</v>
      </c>
      <c r="AN20" s="170"/>
      <c r="AO20" s="170"/>
      <c r="AP20" s="170"/>
      <c r="AQ20" s="170"/>
      <c r="AR20" s="170"/>
      <c r="AS20" s="171"/>
      <c r="AT20" s="171"/>
      <c r="AU20" s="171"/>
      <c r="AV20" s="171"/>
      <c r="AW20" s="171"/>
      <c r="AX20" s="171"/>
      <c r="AY20" s="171"/>
      <c r="AZ20" s="171"/>
    </row>
    <row r="21" spans="1:52" ht="12.75" customHeight="1">
      <c r="A21" s="46" t="s">
        <v>15</v>
      </c>
      <c r="B21" s="47" t="s">
        <v>39</v>
      </c>
      <c r="C21" s="308">
        <f t="shared" si="6"/>
        <v>0</v>
      </c>
      <c r="D21" s="147"/>
      <c r="E21" s="147"/>
      <c r="F21" s="147"/>
      <c r="G21" s="147"/>
      <c r="H21" s="147"/>
      <c r="I21" s="165">
        <f t="shared" si="7"/>
        <v>0</v>
      </c>
      <c r="J21" s="146">
        <f t="shared" si="10"/>
        <v>0</v>
      </c>
      <c r="K21" s="146">
        <f t="shared" si="0"/>
        <v>0</v>
      </c>
      <c r="L21" s="146">
        <f t="shared" si="1"/>
        <v>0</v>
      </c>
      <c r="M21" s="146">
        <f t="shared" si="11"/>
        <v>0</v>
      </c>
      <c r="N21" s="146">
        <f t="shared" si="2"/>
        <v>0</v>
      </c>
      <c r="O21" s="146">
        <f t="shared" si="3"/>
        <v>0</v>
      </c>
      <c r="P21" s="146">
        <f t="shared" si="4"/>
        <v>0</v>
      </c>
      <c r="Q21" s="146">
        <f t="shared" si="5"/>
        <v>0</v>
      </c>
      <c r="R21" s="146">
        <f t="shared" si="8"/>
        <v>0</v>
      </c>
      <c r="S21" s="300"/>
      <c r="T21" s="148"/>
      <c r="U21" s="148"/>
      <c r="V21" s="148"/>
      <c r="W21" s="148"/>
      <c r="X21" s="148"/>
      <c r="Y21" s="148"/>
      <c r="Z21" s="148"/>
      <c r="AA21" s="148"/>
      <c r="AB21" s="148"/>
      <c r="AC21" s="300"/>
      <c r="AD21" s="170"/>
      <c r="AE21" s="170"/>
      <c r="AF21" s="170"/>
      <c r="AG21" s="170"/>
      <c r="AH21" s="170"/>
      <c r="AI21" s="170"/>
      <c r="AJ21" s="170"/>
      <c r="AK21" s="170"/>
      <c r="AL21" s="170"/>
      <c r="AM21" s="166">
        <f t="shared" si="9"/>
        <v>0</v>
      </c>
      <c r="AN21" s="170"/>
      <c r="AO21" s="170"/>
      <c r="AP21" s="170"/>
      <c r="AQ21" s="170"/>
      <c r="AR21" s="170"/>
      <c r="AS21" s="171"/>
      <c r="AT21" s="171"/>
      <c r="AU21" s="171"/>
      <c r="AV21" s="171"/>
      <c r="AW21" s="171"/>
      <c r="AX21" s="171"/>
      <c r="AY21" s="171"/>
      <c r="AZ21" s="171"/>
    </row>
    <row r="22" spans="1:52" ht="12.75" customHeight="1">
      <c r="A22" s="46" t="s">
        <v>16</v>
      </c>
      <c r="B22" s="47" t="s">
        <v>40</v>
      </c>
      <c r="C22" s="308">
        <f t="shared" si="6"/>
        <v>0</v>
      </c>
      <c r="D22" s="147"/>
      <c r="E22" s="147"/>
      <c r="F22" s="147"/>
      <c r="G22" s="147"/>
      <c r="H22" s="147"/>
      <c r="I22" s="165">
        <f t="shared" si="7"/>
        <v>0</v>
      </c>
      <c r="J22" s="146">
        <f t="shared" si="10"/>
        <v>0</v>
      </c>
      <c r="K22" s="146">
        <f t="shared" si="0"/>
        <v>0</v>
      </c>
      <c r="L22" s="146">
        <f t="shared" si="1"/>
        <v>0</v>
      </c>
      <c r="M22" s="146">
        <f t="shared" si="11"/>
        <v>0</v>
      </c>
      <c r="N22" s="146">
        <f t="shared" si="2"/>
        <v>0</v>
      </c>
      <c r="O22" s="146">
        <f t="shared" si="3"/>
        <v>0</v>
      </c>
      <c r="P22" s="146">
        <f t="shared" si="4"/>
        <v>0</v>
      </c>
      <c r="Q22" s="146">
        <f t="shared" si="5"/>
        <v>0</v>
      </c>
      <c r="R22" s="146">
        <f t="shared" si="8"/>
        <v>0</v>
      </c>
      <c r="S22" s="300"/>
      <c r="T22" s="148"/>
      <c r="U22" s="148"/>
      <c r="V22" s="148"/>
      <c r="W22" s="148"/>
      <c r="X22" s="148"/>
      <c r="Y22" s="148"/>
      <c r="Z22" s="148"/>
      <c r="AA22" s="148"/>
      <c r="AB22" s="148"/>
      <c r="AC22" s="300"/>
      <c r="AD22" s="170"/>
      <c r="AE22" s="170"/>
      <c r="AF22" s="170"/>
      <c r="AG22" s="170"/>
      <c r="AH22" s="170"/>
      <c r="AI22" s="170"/>
      <c r="AJ22" s="170"/>
      <c r="AK22" s="170"/>
      <c r="AL22" s="170"/>
      <c r="AM22" s="166">
        <f t="shared" si="9"/>
        <v>0</v>
      </c>
      <c r="AN22" s="170"/>
      <c r="AO22" s="170"/>
      <c r="AP22" s="170"/>
      <c r="AQ22" s="170"/>
      <c r="AR22" s="170"/>
      <c r="AS22" s="171"/>
      <c r="AT22" s="171"/>
      <c r="AU22" s="171"/>
      <c r="AV22" s="171"/>
      <c r="AW22" s="171"/>
      <c r="AX22" s="171"/>
      <c r="AY22" s="171"/>
      <c r="AZ22" s="171"/>
    </row>
    <row r="23" spans="1:52" ht="12.75" customHeight="1">
      <c r="A23" s="46" t="s">
        <v>17</v>
      </c>
      <c r="B23" s="47" t="s">
        <v>41</v>
      </c>
      <c r="C23" s="308">
        <f t="shared" si="6"/>
        <v>0</v>
      </c>
      <c r="D23" s="147"/>
      <c r="E23" s="147"/>
      <c r="F23" s="147"/>
      <c r="G23" s="147"/>
      <c r="H23" s="147"/>
      <c r="I23" s="165">
        <f t="shared" si="7"/>
        <v>0</v>
      </c>
      <c r="J23" s="146">
        <f t="shared" si="10"/>
        <v>0</v>
      </c>
      <c r="K23" s="146">
        <f t="shared" si="0"/>
        <v>0</v>
      </c>
      <c r="L23" s="146">
        <f t="shared" si="1"/>
        <v>0</v>
      </c>
      <c r="M23" s="146">
        <f t="shared" si="11"/>
        <v>0</v>
      </c>
      <c r="N23" s="146">
        <f t="shared" si="2"/>
        <v>0</v>
      </c>
      <c r="O23" s="146">
        <f t="shared" si="3"/>
        <v>0</v>
      </c>
      <c r="P23" s="146">
        <f t="shared" si="4"/>
        <v>0</v>
      </c>
      <c r="Q23" s="146">
        <f t="shared" si="5"/>
        <v>0</v>
      </c>
      <c r="R23" s="146">
        <f t="shared" si="8"/>
        <v>0</v>
      </c>
      <c r="S23" s="300"/>
      <c r="T23" s="148"/>
      <c r="U23" s="148"/>
      <c r="V23" s="148"/>
      <c r="W23" s="148"/>
      <c r="X23" s="148"/>
      <c r="Y23" s="148"/>
      <c r="Z23" s="148"/>
      <c r="AA23" s="148"/>
      <c r="AB23" s="148"/>
      <c r="AC23" s="300"/>
      <c r="AD23" s="170"/>
      <c r="AE23" s="170"/>
      <c r="AF23" s="170"/>
      <c r="AG23" s="170"/>
      <c r="AH23" s="170"/>
      <c r="AI23" s="170"/>
      <c r="AJ23" s="170"/>
      <c r="AK23" s="170"/>
      <c r="AL23" s="170"/>
      <c r="AM23" s="166">
        <f t="shared" si="9"/>
        <v>0</v>
      </c>
      <c r="AN23" s="170"/>
      <c r="AO23" s="170"/>
      <c r="AP23" s="170"/>
      <c r="AQ23" s="170"/>
      <c r="AR23" s="170"/>
      <c r="AS23" s="171"/>
      <c r="AT23" s="171"/>
      <c r="AU23" s="171"/>
      <c r="AV23" s="171"/>
      <c r="AW23" s="171"/>
      <c r="AX23" s="171"/>
      <c r="AY23" s="171"/>
      <c r="AZ23" s="171"/>
    </row>
    <row r="24" spans="1:52" ht="12.75" customHeight="1">
      <c r="A24" s="46" t="s">
        <v>443</v>
      </c>
      <c r="B24" s="47" t="s">
        <v>42</v>
      </c>
      <c r="C24" s="308">
        <f t="shared" si="6"/>
        <v>0</v>
      </c>
      <c r="D24" s="147"/>
      <c r="E24" s="147"/>
      <c r="F24" s="147"/>
      <c r="G24" s="147"/>
      <c r="H24" s="147"/>
      <c r="I24" s="165">
        <f t="shared" si="7"/>
        <v>0</v>
      </c>
      <c r="J24" s="146">
        <f t="shared" si="10"/>
        <v>0</v>
      </c>
      <c r="K24" s="146">
        <f t="shared" si="0"/>
        <v>0</v>
      </c>
      <c r="L24" s="146">
        <f t="shared" si="1"/>
        <v>0</v>
      </c>
      <c r="M24" s="146">
        <f t="shared" si="11"/>
        <v>0</v>
      </c>
      <c r="N24" s="146">
        <f t="shared" si="2"/>
        <v>0</v>
      </c>
      <c r="O24" s="146">
        <f t="shared" si="3"/>
        <v>0</v>
      </c>
      <c r="P24" s="146">
        <f t="shared" si="4"/>
        <v>0</v>
      </c>
      <c r="Q24" s="146">
        <f t="shared" si="5"/>
        <v>0</v>
      </c>
      <c r="R24" s="146">
        <f t="shared" si="8"/>
        <v>0</v>
      </c>
      <c r="S24" s="300"/>
      <c r="T24" s="148"/>
      <c r="U24" s="148"/>
      <c r="V24" s="148"/>
      <c r="W24" s="148"/>
      <c r="X24" s="148"/>
      <c r="Y24" s="148"/>
      <c r="Z24" s="148"/>
      <c r="AA24" s="148"/>
      <c r="AB24" s="148"/>
      <c r="AC24" s="300"/>
      <c r="AD24" s="170"/>
      <c r="AE24" s="170"/>
      <c r="AF24" s="170"/>
      <c r="AG24" s="170"/>
      <c r="AH24" s="170"/>
      <c r="AI24" s="170"/>
      <c r="AJ24" s="170"/>
      <c r="AK24" s="170"/>
      <c r="AL24" s="170"/>
      <c r="AM24" s="166">
        <f t="shared" si="9"/>
        <v>0</v>
      </c>
      <c r="AN24" s="170"/>
      <c r="AO24" s="170"/>
      <c r="AP24" s="170"/>
      <c r="AQ24" s="170"/>
      <c r="AR24" s="170"/>
      <c r="AS24" s="171"/>
      <c r="AT24" s="171"/>
      <c r="AU24" s="171"/>
      <c r="AV24" s="171"/>
      <c r="AW24" s="171"/>
      <c r="AX24" s="171"/>
      <c r="AY24" s="171"/>
      <c r="AZ24" s="171"/>
    </row>
    <row r="25" spans="1:52" ht="12.75" customHeight="1">
      <c r="A25" s="46" t="s">
        <v>444</v>
      </c>
      <c r="B25" s="47" t="s">
        <v>43</v>
      </c>
      <c r="C25" s="308">
        <f t="shared" si="6"/>
        <v>0</v>
      </c>
      <c r="D25" s="147"/>
      <c r="E25" s="147"/>
      <c r="F25" s="147"/>
      <c r="G25" s="147"/>
      <c r="H25" s="147"/>
      <c r="I25" s="165">
        <f t="shared" si="7"/>
        <v>0</v>
      </c>
      <c r="J25" s="146">
        <f t="shared" si="10"/>
        <v>0</v>
      </c>
      <c r="K25" s="146">
        <f t="shared" si="0"/>
        <v>0</v>
      </c>
      <c r="L25" s="146">
        <f t="shared" si="1"/>
        <v>0</v>
      </c>
      <c r="M25" s="146">
        <f t="shared" si="11"/>
        <v>0</v>
      </c>
      <c r="N25" s="146">
        <f t="shared" si="2"/>
        <v>0</v>
      </c>
      <c r="O25" s="146">
        <f t="shared" si="3"/>
        <v>0</v>
      </c>
      <c r="P25" s="146">
        <f t="shared" si="4"/>
        <v>0</v>
      </c>
      <c r="Q25" s="146">
        <f t="shared" si="5"/>
        <v>0</v>
      </c>
      <c r="R25" s="146">
        <f t="shared" si="8"/>
        <v>0</v>
      </c>
      <c r="S25" s="300"/>
      <c r="T25" s="148"/>
      <c r="U25" s="148"/>
      <c r="V25" s="148"/>
      <c r="W25" s="148"/>
      <c r="X25" s="148"/>
      <c r="Y25" s="148"/>
      <c r="Z25" s="148"/>
      <c r="AA25" s="148"/>
      <c r="AB25" s="148"/>
      <c r="AC25" s="300"/>
      <c r="AD25" s="170"/>
      <c r="AE25" s="170"/>
      <c r="AF25" s="170"/>
      <c r="AG25" s="170"/>
      <c r="AH25" s="170"/>
      <c r="AI25" s="170"/>
      <c r="AJ25" s="170"/>
      <c r="AK25" s="170"/>
      <c r="AL25" s="170"/>
      <c r="AM25" s="166">
        <f t="shared" si="9"/>
        <v>0</v>
      </c>
      <c r="AN25" s="170"/>
      <c r="AO25" s="170"/>
      <c r="AP25" s="170"/>
      <c r="AQ25" s="170"/>
      <c r="AR25" s="170"/>
      <c r="AS25" s="171"/>
      <c r="AT25" s="171"/>
      <c r="AU25" s="171"/>
      <c r="AV25" s="171"/>
      <c r="AW25" s="171"/>
      <c r="AX25" s="171"/>
      <c r="AY25" s="171"/>
      <c r="AZ25" s="171"/>
    </row>
    <row r="26" spans="1:52" ht="12.75" customHeight="1">
      <c r="A26" s="46" t="s">
        <v>445</v>
      </c>
      <c r="B26" s="47" t="s">
        <v>44</v>
      </c>
      <c r="C26" s="308">
        <f t="shared" si="6"/>
        <v>0</v>
      </c>
      <c r="D26" s="147"/>
      <c r="E26" s="147"/>
      <c r="F26" s="147"/>
      <c r="G26" s="147"/>
      <c r="H26" s="147"/>
      <c r="I26" s="165">
        <f t="shared" si="7"/>
        <v>0</v>
      </c>
      <c r="J26" s="146">
        <f t="shared" si="10"/>
        <v>0</v>
      </c>
      <c r="K26" s="146">
        <f t="shared" si="0"/>
        <v>0</v>
      </c>
      <c r="L26" s="146">
        <f t="shared" si="1"/>
        <v>0</v>
      </c>
      <c r="M26" s="146">
        <f t="shared" si="11"/>
        <v>0</v>
      </c>
      <c r="N26" s="146">
        <f t="shared" si="2"/>
        <v>0</v>
      </c>
      <c r="O26" s="146">
        <f t="shared" si="3"/>
        <v>0</v>
      </c>
      <c r="P26" s="146">
        <f t="shared" si="4"/>
        <v>0</v>
      </c>
      <c r="Q26" s="146">
        <f t="shared" si="5"/>
        <v>0</v>
      </c>
      <c r="R26" s="146">
        <f t="shared" si="8"/>
        <v>0</v>
      </c>
      <c r="S26" s="300"/>
      <c r="T26" s="148"/>
      <c r="U26" s="148"/>
      <c r="V26" s="148"/>
      <c r="W26" s="148"/>
      <c r="X26" s="148"/>
      <c r="Y26" s="148"/>
      <c r="Z26" s="148"/>
      <c r="AA26" s="148"/>
      <c r="AB26" s="148"/>
      <c r="AC26" s="300"/>
      <c r="AD26" s="170"/>
      <c r="AE26" s="170"/>
      <c r="AF26" s="170"/>
      <c r="AG26" s="170"/>
      <c r="AH26" s="170"/>
      <c r="AI26" s="170"/>
      <c r="AJ26" s="170"/>
      <c r="AK26" s="170"/>
      <c r="AL26" s="170"/>
      <c r="AM26" s="166">
        <f t="shared" si="9"/>
        <v>0</v>
      </c>
      <c r="AN26" s="170"/>
      <c r="AO26" s="170"/>
      <c r="AP26" s="170"/>
      <c r="AQ26" s="170"/>
      <c r="AR26" s="170"/>
      <c r="AS26" s="171"/>
      <c r="AT26" s="171"/>
      <c r="AU26" s="171"/>
      <c r="AV26" s="171"/>
      <c r="AW26" s="171"/>
      <c r="AX26" s="171"/>
      <c r="AY26" s="171"/>
      <c r="AZ26" s="171"/>
    </row>
    <row r="27" spans="1:52" ht="12.75" customHeight="1">
      <c r="A27" s="46" t="s">
        <v>446</v>
      </c>
      <c r="B27" s="47" t="s">
        <v>45</v>
      </c>
      <c r="C27" s="308">
        <f t="shared" si="6"/>
        <v>0</v>
      </c>
      <c r="D27" s="147"/>
      <c r="E27" s="147"/>
      <c r="F27" s="147"/>
      <c r="G27" s="147"/>
      <c r="H27" s="147"/>
      <c r="I27" s="165">
        <f t="shared" si="7"/>
        <v>0</v>
      </c>
      <c r="J27" s="146">
        <f t="shared" si="10"/>
        <v>0</v>
      </c>
      <c r="K27" s="146">
        <f t="shared" si="0"/>
        <v>0</v>
      </c>
      <c r="L27" s="146">
        <f t="shared" si="1"/>
        <v>0</v>
      </c>
      <c r="M27" s="146">
        <f t="shared" si="11"/>
        <v>0</v>
      </c>
      <c r="N27" s="146">
        <f t="shared" si="2"/>
        <v>0</v>
      </c>
      <c r="O27" s="146">
        <f t="shared" si="3"/>
        <v>0</v>
      </c>
      <c r="P27" s="146">
        <f t="shared" si="4"/>
        <v>0</v>
      </c>
      <c r="Q27" s="146">
        <f t="shared" si="5"/>
        <v>0</v>
      </c>
      <c r="R27" s="146">
        <f t="shared" si="8"/>
        <v>0</v>
      </c>
      <c r="S27" s="300"/>
      <c r="T27" s="148"/>
      <c r="U27" s="148"/>
      <c r="V27" s="148"/>
      <c r="W27" s="148"/>
      <c r="X27" s="148"/>
      <c r="Y27" s="148"/>
      <c r="Z27" s="148"/>
      <c r="AA27" s="148"/>
      <c r="AB27" s="148"/>
      <c r="AC27" s="300"/>
      <c r="AD27" s="170"/>
      <c r="AE27" s="170"/>
      <c r="AF27" s="170"/>
      <c r="AG27" s="170"/>
      <c r="AH27" s="170"/>
      <c r="AI27" s="170"/>
      <c r="AJ27" s="170"/>
      <c r="AK27" s="170"/>
      <c r="AL27" s="170"/>
      <c r="AM27" s="166">
        <f t="shared" si="9"/>
        <v>0</v>
      </c>
      <c r="AN27" s="170"/>
      <c r="AO27" s="170"/>
      <c r="AP27" s="170"/>
      <c r="AQ27" s="170"/>
      <c r="AR27" s="170"/>
      <c r="AS27" s="171"/>
      <c r="AT27" s="171"/>
      <c r="AU27" s="171"/>
      <c r="AV27" s="171"/>
      <c r="AW27" s="171"/>
      <c r="AX27" s="171"/>
      <c r="AY27" s="171"/>
      <c r="AZ27" s="171"/>
    </row>
    <row r="28" spans="1:52" ht="12.75">
      <c r="A28" s="46" t="s">
        <v>18</v>
      </c>
      <c r="B28" s="47" t="s">
        <v>46</v>
      </c>
      <c r="C28" s="308">
        <f t="shared" si="6"/>
        <v>0</v>
      </c>
      <c r="D28" s="147"/>
      <c r="E28" s="147"/>
      <c r="F28" s="147"/>
      <c r="G28" s="147"/>
      <c r="H28" s="147"/>
      <c r="I28" s="165">
        <f t="shared" si="7"/>
        <v>0</v>
      </c>
      <c r="J28" s="146">
        <f t="shared" si="10"/>
        <v>0</v>
      </c>
      <c r="K28" s="146">
        <f t="shared" si="0"/>
        <v>0</v>
      </c>
      <c r="L28" s="146">
        <f t="shared" si="1"/>
        <v>0</v>
      </c>
      <c r="M28" s="146">
        <f t="shared" si="11"/>
        <v>0</v>
      </c>
      <c r="N28" s="146">
        <f t="shared" si="2"/>
        <v>0</v>
      </c>
      <c r="O28" s="146">
        <f t="shared" si="3"/>
        <v>0</v>
      </c>
      <c r="P28" s="146">
        <f t="shared" si="4"/>
        <v>0</v>
      </c>
      <c r="Q28" s="146">
        <f t="shared" si="5"/>
        <v>0</v>
      </c>
      <c r="R28" s="146">
        <f t="shared" si="8"/>
        <v>0</v>
      </c>
      <c r="S28" s="300"/>
      <c r="T28" s="148"/>
      <c r="U28" s="148"/>
      <c r="V28" s="148"/>
      <c r="W28" s="148"/>
      <c r="X28" s="148"/>
      <c r="Y28" s="148"/>
      <c r="Z28" s="148"/>
      <c r="AA28" s="148"/>
      <c r="AB28" s="148"/>
      <c r="AC28" s="300"/>
      <c r="AD28" s="170"/>
      <c r="AE28" s="170"/>
      <c r="AF28" s="170"/>
      <c r="AG28" s="170"/>
      <c r="AH28" s="170"/>
      <c r="AI28" s="170"/>
      <c r="AJ28" s="170"/>
      <c r="AK28" s="170"/>
      <c r="AL28" s="170"/>
      <c r="AM28" s="166">
        <f t="shared" si="9"/>
        <v>0</v>
      </c>
      <c r="AN28" s="170"/>
      <c r="AO28" s="170"/>
      <c r="AP28" s="170"/>
      <c r="AQ28" s="170"/>
      <c r="AR28" s="170"/>
      <c r="AS28" s="171"/>
      <c r="AT28" s="171"/>
      <c r="AU28" s="171"/>
      <c r="AV28" s="171"/>
      <c r="AW28" s="171"/>
      <c r="AX28" s="171"/>
      <c r="AY28" s="171"/>
      <c r="AZ28" s="171"/>
    </row>
    <row r="29" spans="1:52" ht="12.75" customHeight="1">
      <c r="A29" s="46" t="s">
        <v>19</v>
      </c>
      <c r="B29" s="47" t="s">
        <v>47</v>
      </c>
      <c r="C29" s="308">
        <f t="shared" si="6"/>
        <v>0</v>
      </c>
      <c r="D29" s="147"/>
      <c r="E29" s="147"/>
      <c r="F29" s="147"/>
      <c r="G29" s="147"/>
      <c r="H29" s="147"/>
      <c r="I29" s="165">
        <f t="shared" si="7"/>
        <v>0</v>
      </c>
      <c r="J29" s="146">
        <f t="shared" si="10"/>
        <v>0</v>
      </c>
      <c r="K29" s="146">
        <f t="shared" si="0"/>
        <v>0</v>
      </c>
      <c r="L29" s="146">
        <f t="shared" si="1"/>
        <v>0</v>
      </c>
      <c r="M29" s="146">
        <f t="shared" si="11"/>
        <v>0</v>
      </c>
      <c r="N29" s="146">
        <f t="shared" si="2"/>
        <v>0</v>
      </c>
      <c r="O29" s="146">
        <f t="shared" si="3"/>
        <v>0</v>
      </c>
      <c r="P29" s="146">
        <f t="shared" si="4"/>
        <v>0</v>
      </c>
      <c r="Q29" s="146">
        <f t="shared" si="5"/>
        <v>0</v>
      </c>
      <c r="R29" s="146">
        <f t="shared" si="8"/>
        <v>0</v>
      </c>
      <c r="S29" s="300"/>
      <c r="T29" s="148"/>
      <c r="U29" s="148"/>
      <c r="V29" s="148"/>
      <c r="W29" s="148"/>
      <c r="X29" s="148"/>
      <c r="Y29" s="148"/>
      <c r="Z29" s="148"/>
      <c r="AA29" s="148"/>
      <c r="AB29" s="148"/>
      <c r="AC29" s="300"/>
      <c r="AD29" s="170"/>
      <c r="AE29" s="170"/>
      <c r="AF29" s="170"/>
      <c r="AG29" s="170"/>
      <c r="AH29" s="170"/>
      <c r="AI29" s="170"/>
      <c r="AJ29" s="170"/>
      <c r="AK29" s="170"/>
      <c r="AL29" s="170"/>
      <c r="AM29" s="166">
        <f t="shared" si="9"/>
        <v>0</v>
      </c>
      <c r="AN29" s="170"/>
      <c r="AO29" s="170"/>
      <c r="AP29" s="170"/>
      <c r="AQ29" s="170"/>
      <c r="AR29" s="170"/>
      <c r="AS29" s="171"/>
      <c r="AT29" s="171"/>
      <c r="AU29" s="171"/>
      <c r="AV29" s="171"/>
      <c r="AW29" s="171"/>
      <c r="AX29" s="171"/>
      <c r="AY29" s="171"/>
      <c r="AZ29" s="171"/>
    </row>
    <row r="30" spans="1:52" ht="12.75">
      <c r="A30" s="46" t="s">
        <v>447</v>
      </c>
      <c r="B30" s="47" t="s">
        <v>48</v>
      </c>
      <c r="C30" s="308">
        <f t="shared" si="6"/>
        <v>0</v>
      </c>
      <c r="D30" s="147"/>
      <c r="E30" s="147"/>
      <c r="F30" s="147"/>
      <c r="G30" s="147"/>
      <c r="H30" s="147"/>
      <c r="I30" s="165">
        <f t="shared" si="7"/>
        <v>0</v>
      </c>
      <c r="J30" s="146">
        <f t="shared" si="10"/>
        <v>0</v>
      </c>
      <c r="K30" s="146">
        <f t="shared" si="0"/>
        <v>0</v>
      </c>
      <c r="L30" s="146">
        <f t="shared" si="1"/>
        <v>0</v>
      </c>
      <c r="M30" s="146">
        <f t="shared" si="11"/>
        <v>0</v>
      </c>
      <c r="N30" s="146">
        <f t="shared" si="2"/>
        <v>0</v>
      </c>
      <c r="O30" s="146">
        <f t="shared" si="3"/>
        <v>0</v>
      </c>
      <c r="P30" s="146">
        <f t="shared" si="4"/>
        <v>0</v>
      </c>
      <c r="Q30" s="146">
        <f t="shared" si="5"/>
        <v>0</v>
      </c>
      <c r="R30" s="146">
        <f t="shared" si="8"/>
        <v>0</v>
      </c>
      <c r="S30" s="300"/>
      <c r="T30" s="148"/>
      <c r="U30" s="148"/>
      <c r="V30" s="148"/>
      <c r="W30" s="148"/>
      <c r="X30" s="148"/>
      <c r="Y30" s="148"/>
      <c r="Z30" s="148"/>
      <c r="AA30" s="148"/>
      <c r="AB30" s="148"/>
      <c r="AC30" s="300"/>
      <c r="AD30" s="170"/>
      <c r="AE30" s="170"/>
      <c r="AF30" s="170"/>
      <c r="AG30" s="170"/>
      <c r="AH30" s="170"/>
      <c r="AI30" s="170"/>
      <c r="AJ30" s="170"/>
      <c r="AK30" s="170"/>
      <c r="AL30" s="170"/>
      <c r="AM30" s="166">
        <f t="shared" si="9"/>
        <v>0</v>
      </c>
      <c r="AN30" s="170"/>
      <c r="AO30" s="170"/>
      <c r="AP30" s="170"/>
      <c r="AQ30" s="170"/>
      <c r="AR30" s="170"/>
      <c r="AS30" s="171"/>
      <c r="AT30" s="171"/>
      <c r="AU30" s="171"/>
      <c r="AV30" s="171"/>
      <c r="AW30" s="171"/>
      <c r="AX30" s="171"/>
      <c r="AY30" s="171"/>
      <c r="AZ30" s="171"/>
    </row>
    <row r="31" spans="1:52" ht="12.75">
      <c r="A31" s="46" t="s">
        <v>20</v>
      </c>
      <c r="B31" s="47" t="s">
        <v>49</v>
      </c>
      <c r="C31" s="308">
        <f t="shared" si="6"/>
        <v>1</v>
      </c>
      <c r="D31" s="147">
        <v>1</v>
      </c>
      <c r="E31" s="147"/>
      <c r="F31" s="147"/>
      <c r="G31" s="147"/>
      <c r="H31" s="147"/>
      <c r="I31" s="165">
        <f t="shared" si="7"/>
        <v>166</v>
      </c>
      <c r="J31" s="146">
        <f t="shared" si="10"/>
        <v>166</v>
      </c>
      <c r="K31" s="146">
        <f t="shared" si="0"/>
        <v>151</v>
      </c>
      <c r="L31" s="146">
        <f t="shared" si="1"/>
        <v>78</v>
      </c>
      <c r="M31" s="146">
        <f t="shared" si="11"/>
        <v>0</v>
      </c>
      <c r="N31" s="146">
        <f t="shared" si="2"/>
        <v>19</v>
      </c>
      <c r="O31" s="146">
        <f t="shared" si="3"/>
        <v>6</v>
      </c>
      <c r="P31" s="146">
        <f t="shared" si="4"/>
        <v>10</v>
      </c>
      <c r="Q31" s="146">
        <f t="shared" si="5"/>
        <v>0</v>
      </c>
      <c r="R31" s="146">
        <f t="shared" si="8"/>
        <v>0</v>
      </c>
      <c r="S31" s="300">
        <v>111</v>
      </c>
      <c r="T31" s="148">
        <v>111</v>
      </c>
      <c r="U31" s="148">
        <v>96</v>
      </c>
      <c r="V31" s="148">
        <v>56</v>
      </c>
      <c r="W31" s="148">
        <v>0</v>
      </c>
      <c r="X31" s="148">
        <v>10</v>
      </c>
      <c r="Y31" s="148">
        <v>2</v>
      </c>
      <c r="Z31" s="148">
        <v>6</v>
      </c>
      <c r="AA31" s="148">
        <v>0</v>
      </c>
      <c r="AB31" s="148">
        <v>0</v>
      </c>
      <c r="AC31" s="300">
        <v>55</v>
      </c>
      <c r="AD31" s="170">
        <v>55</v>
      </c>
      <c r="AE31" s="170">
        <v>55</v>
      </c>
      <c r="AF31" s="170">
        <v>22</v>
      </c>
      <c r="AG31" s="170">
        <v>0</v>
      </c>
      <c r="AH31" s="170">
        <v>9</v>
      </c>
      <c r="AI31" s="170">
        <v>4</v>
      </c>
      <c r="AJ31" s="170">
        <v>4</v>
      </c>
      <c r="AK31" s="170">
        <v>0</v>
      </c>
      <c r="AL31" s="170">
        <v>0</v>
      </c>
      <c r="AM31" s="166">
        <f t="shared" si="9"/>
        <v>0</v>
      </c>
      <c r="AN31" s="170"/>
      <c r="AO31" s="170"/>
      <c r="AP31" s="170"/>
      <c r="AQ31" s="170"/>
      <c r="AR31" s="170"/>
      <c r="AS31" s="171"/>
      <c r="AT31" s="171"/>
      <c r="AU31" s="171"/>
      <c r="AV31" s="171"/>
      <c r="AW31" s="171"/>
      <c r="AX31" s="171"/>
      <c r="AY31" s="171"/>
      <c r="AZ31" s="171"/>
    </row>
    <row r="32" spans="1:52" ht="12.75" customHeight="1">
      <c r="A32" s="46" t="s">
        <v>448</v>
      </c>
      <c r="B32" s="48" t="s">
        <v>50</v>
      </c>
      <c r="C32" s="308">
        <f t="shared" si="6"/>
        <v>0</v>
      </c>
      <c r="D32" s="147"/>
      <c r="E32" s="147"/>
      <c r="F32" s="147"/>
      <c r="G32" s="147"/>
      <c r="H32" s="147"/>
      <c r="I32" s="165">
        <f t="shared" si="7"/>
        <v>0</v>
      </c>
      <c r="J32" s="146">
        <f t="shared" si="10"/>
        <v>0</v>
      </c>
      <c r="K32" s="146">
        <f t="shared" si="0"/>
        <v>0</v>
      </c>
      <c r="L32" s="146">
        <f t="shared" si="1"/>
        <v>0</v>
      </c>
      <c r="M32" s="146">
        <f t="shared" si="11"/>
        <v>0</v>
      </c>
      <c r="N32" s="146">
        <f t="shared" si="2"/>
        <v>0</v>
      </c>
      <c r="O32" s="146">
        <f t="shared" si="3"/>
        <v>0</v>
      </c>
      <c r="P32" s="146">
        <f t="shared" si="4"/>
        <v>0</v>
      </c>
      <c r="Q32" s="146">
        <f t="shared" si="5"/>
        <v>0</v>
      </c>
      <c r="R32" s="146">
        <f t="shared" si="8"/>
        <v>0</v>
      </c>
      <c r="S32" s="300"/>
      <c r="T32" s="147"/>
      <c r="U32" s="147"/>
      <c r="V32" s="147"/>
      <c r="W32" s="148"/>
      <c r="X32" s="148"/>
      <c r="Y32" s="148"/>
      <c r="Z32" s="148"/>
      <c r="AA32" s="148"/>
      <c r="AB32" s="148"/>
      <c r="AC32" s="300"/>
      <c r="AD32" s="170"/>
      <c r="AE32" s="170"/>
      <c r="AF32" s="170"/>
      <c r="AG32" s="170"/>
      <c r="AH32" s="170"/>
      <c r="AI32" s="170"/>
      <c r="AJ32" s="170"/>
      <c r="AK32" s="170"/>
      <c r="AL32" s="170"/>
      <c r="AM32" s="166">
        <f t="shared" si="9"/>
        <v>0</v>
      </c>
      <c r="AN32" s="170"/>
      <c r="AO32" s="170"/>
      <c r="AP32" s="170"/>
      <c r="AQ32" s="170"/>
      <c r="AR32" s="170"/>
      <c r="AS32" s="171"/>
      <c r="AT32" s="171"/>
      <c r="AU32" s="171"/>
      <c r="AV32" s="171"/>
      <c r="AW32" s="171"/>
      <c r="AX32" s="171"/>
      <c r="AY32" s="171"/>
      <c r="AZ32" s="171"/>
    </row>
    <row r="33" spans="1:52" ht="12.75" customHeight="1">
      <c r="A33" s="46" t="s">
        <v>449</v>
      </c>
      <c r="B33" s="48" t="s">
        <v>51</v>
      </c>
      <c r="C33" s="308">
        <f t="shared" si="6"/>
        <v>0</v>
      </c>
      <c r="D33" s="147"/>
      <c r="E33" s="147"/>
      <c r="F33" s="147"/>
      <c r="G33" s="147"/>
      <c r="H33" s="147"/>
      <c r="I33" s="165">
        <f t="shared" si="7"/>
        <v>0</v>
      </c>
      <c r="J33" s="146">
        <f t="shared" si="10"/>
        <v>0</v>
      </c>
      <c r="K33" s="146">
        <f t="shared" si="0"/>
        <v>0</v>
      </c>
      <c r="L33" s="146">
        <f t="shared" si="1"/>
        <v>0</v>
      </c>
      <c r="M33" s="146">
        <f t="shared" si="11"/>
        <v>0</v>
      </c>
      <c r="N33" s="146">
        <f t="shared" si="2"/>
        <v>0</v>
      </c>
      <c r="O33" s="146">
        <f t="shared" si="3"/>
        <v>0</v>
      </c>
      <c r="P33" s="146">
        <f t="shared" si="4"/>
        <v>0</v>
      </c>
      <c r="Q33" s="146">
        <f t="shared" si="5"/>
        <v>0</v>
      </c>
      <c r="R33" s="146">
        <f t="shared" si="8"/>
        <v>0</v>
      </c>
      <c r="S33" s="300"/>
      <c r="T33" s="147"/>
      <c r="U33" s="147"/>
      <c r="V33" s="147"/>
      <c r="W33" s="148"/>
      <c r="X33" s="148"/>
      <c r="Y33" s="148"/>
      <c r="Z33" s="148"/>
      <c r="AA33" s="148"/>
      <c r="AB33" s="148"/>
      <c r="AC33" s="300"/>
      <c r="AD33" s="170"/>
      <c r="AE33" s="170"/>
      <c r="AF33" s="170"/>
      <c r="AG33" s="170"/>
      <c r="AH33" s="170"/>
      <c r="AI33" s="170"/>
      <c r="AJ33" s="170"/>
      <c r="AK33" s="170"/>
      <c r="AL33" s="170"/>
      <c r="AM33" s="166">
        <f t="shared" si="9"/>
        <v>0</v>
      </c>
      <c r="AN33" s="170"/>
      <c r="AO33" s="170"/>
      <c r="AP33" s="170"/>
      <c r="AQ33" s="170"/>
      <c r="AR33" s="170"/>
      <c r="AS33" s="171"/>
      <c r="AT33" s="171"/>
      <c r="AU33" s="171"/>
      <c r="AV33" s="171"/>
      <c r="AW33" s="171"/>
      <c r="AX33" s="171"/>
      <c r="AY33" s="171"/>
      <c r="AZ33" s="171"/>
    </row>
    <row r="34" spans="1:52" ht="12.75" customHeight="1">
      <c r="A34" s="46" t="s">
        <v>21</v>
      </c>
      <c r="B34" s="48" t="s">
        <v>52</v>
      </c>
      <c r="C34" s="308">
        <f t="shared" si="6"/>
        <v>0</v>
      </c>
      <c r="D34" s="147"/>
      <c r="E34" s="147"/>
      <c r="F34" s="147"/>
      <c r="G34" s="147"/>
      <c r="H34" s="147"/>
      <c r="I34" s="165">
        <f t="shared" si="7"/>
        <v>0</v>
      </c>
      <c r="J34" s="146">
        <f t="shared" si="10"/>
        <v>0</v>
      </c>
      <c r="K34" s="146">
        <f t="shared" si="0"/>
        <v>0</v>
      </c>
      <c r="L34" s="146">
        <f t="shared" si="1"/>
        <v>0</v>
      </c>
      <c r="M34" s="146">
        <f t="shared" si="11"/>
        <v>0</v>
      </c>
      <c r="N34" s="146">
        <f t="shared" si="2"/>
        <v>0</v>
      </c>
      <c r="O34" s="146">
        <f t="shared" si="3"/>
        <v>0</v>
      </c>
      <c r="P34" s="146">
        <f t="shared" si="4"/>
        <v>0</v>
      </c>
      <c r="Q34" s="146">
        <f t="shared" si="5"/>
        <v>0</v>
      </c>
      <c r="R34" s="146">
        <f t="shared" si="8"/>
        <v>0</v>
      </c>
      <c r="S34" s="300"/>
      <c r="T34" s="147"/>
      <c r="U34" s="147"/>
      <c r="V34" s="147"/>
      <c r="W34" s="148"/>
      <c r="X34" s="148"/>
      <c r="Y34" s="148"/>
      <c r="Z34" s="148"/>
      <c r="AA34" s="148"/>
      <c r="AB34" s="148"/>
      <c r="AC34" s="300"/>
      <c r="AD34" s="170"/>
      <c r="AE34" s="170"/>
      <c r="AF34" s="170"/>
      <c r="AG34" s="170"/>
      <c r="AH34" s="170"/>
      <c r="AI34" s="170"/>
      <c r="AJ34" s="170"/>
      <c r="AK34" s="170"/>
      <c r="AL34" s="170"/>
      <c r="AM34" s="166">
        <f t="shared" si="9"/>
        <v>0</v>
      </c>
      <c r="AN34" s="170"/>
      <c r="AO34" s="170"/>
      <c r="AP34" s="170"/>
      <c r="AQ34" s="170"/>
      <c r="AR34" s="170"/>
      <c r="AS34" s="171"/>
      <c r="AT34" s="171"/>
      <c r="AU34" s="171"/>
      <c r="AV34" s="171"/>
      <c r="AW34" s="171"/>
      <c r="AX34" s="171"/>
      <c r="AY34" s="171"/>
      <c r="AZ34" s="171"/>
    </row>
    <row r="35" spans="1:52" ht="12.75">
      <c r="A35" s="46" t="s">
        <v>188</v>
      </c>
      <c r="B35" s="48" t="s">
        <v>53</v>
      </c>
      <c r="C35" s="308">
        <f t="shared" si="6"/>
        <v>0</v>
      </c>
      <c r="D35" s="147"/>
      <c r="E35" s="147"/>
      <c r="F35" s="147"/>
      <c r="G35" s="147"/>
      <c r="H35" s="147"/>
      <c r="I35" s="165">
        <f t="shared" si="7"/>
        <v>0</v>
      </c>
      <c r="J35" s="146">
        <f t="shared" si="10"/>
        <v>0</v>
      </c>
      <c r="K35" s="146">
        <f t="shared" si="0"/>
        <v>0</v>
      </c>
      <c r="L35" s="146">
        <f t="shared" si="1"/>
        <v>0</v>
      </c>
      <c r="M35" s="146">
        <f t="shared" si="11"/>
        <v>0</v>
      </c>
      <c r="N35" s="146">
        <f t="shared" si="2"/>
        <v>0</v>
      </c>
      <c r="O35" s="146">
        <f t="shared" si="3"/>
        <v>0</v>
      </c>
      <c r="P35" s="146">
        <f t="shared" si="4"/>
        <v>0</v>
      </c>
      <c r="Q35" s="146">
        <f t="shared" si="5"/>
        <v>0</v>
      </c>
      <c r="R35" s="146">
        <f t="shared" si="8"/>
        <v>0</v>
      </c>
      <c r="S35" s="300"/>
      <c r="T35" s="147"/>
      <c r="U35" s="147"/>
      <c r="V35" s="147"/>
      <c r="W35" s="148"/>
      <c r="X35" s="148"/>
      <c r="Y35" s="148"/>
      <c r="Z35" s="148"/>
      <c r="AA35" s="148"/>
      <c r="AB35" s="148"/>
      <c r="AC35" s="300"/>
      <c r="AD35" s="170"/>
      <c r="AE35" s="170"/>
      <c r="AF35" s="170"/>
      <c r="AG35" s="170"/>
      <c r="AH35" s="170"/>
      <c r="AI35" s="170"/>
      <c r="AJ35" s="170"/>
      <c r="AK35" s="170"/>
      <c r="AL35" s="170"/>
      <c r="AM35" s="166">
        <f t="shared" si="9"/>
        <v>0</v>
      </c>
      <c r="AN35" s="170"/>
      <c r="AO35" s="170"/>
      <c r="AP35" s="170"/>
      <c r="AQ35" s="170"/>
      <c r="AR35" s="170"/>
      <c r="AS35" s="171"/>
      <c r="AT35" s="171"/>
      <c r="AU35" s="171"/>
      <c r="AV35" s="171"/>
      <c r="AW35" s="171"/>
      <c r="AX35" s="171"/>
      <c r="AY35" s="171"/>
      <c r="AZ35" s="171"/>
    </row>
    <row r="36" spans="1:52" ht="16.5" customHeight="1">
      <c r="A36" s="46" t="s">
        <v>22</v>
      </c>
      <c r="B36" s="48" t="s">
        <v>81</v>
      </c>
      <c r="C36" s="308">
        <f t="shared" si="6"/>
        <v>0</v>
      </c>
      <c r="D36" s="147"/>
      <c r="E36" s="147"/>
      <c r="F36" s="147"/>
      <c r="G36" s="147"/>
      <c r="H36" s="147"/>
      <c r="I36" s="165">
        <f t="shared" si="7"/>
        <v>0</v>
      </c>
      <c r="J36" s="146">
        <f t="shared" si="10"/>
        <v>0</v>
      </c>
      <c r="K36" s="146">
        <f t="shared" si="0"/>
        <v>0</v>
      </c>
      <c r="L36" s="146">
        <f t="shared" si="1"/>
        <v>0</v>
      </c>
      <c r="M36" s="146">
        <f t="shared" si="11"/>
        <v>0</v>
      </c>
      <c r="N36" s="146">
        <f t="shared" si="2"/>
        <v>0</v>
      </c>
      <c r="O36" s="146">
        <f t="shared" si="3"/>
        <v>0</v>
      </c>
      <c r="P36" s="146">
        <f t="shared" si="4"/>
        <v>0</v>
      </c>
      <c r="Q36" s="146">
        <f t="shared" si="5"/>
        <v>0</v>
      </c>
      <c r="R36" s="146">
        <f t="shared" si="8"/>
        <v>0</v>
      </c>
      <c r="S36" s="300"/>
      <c r="T36" s="147"/>
      <c r="U36" s="147"/>
      <c r="V36" s="147"/>
      <c r="W36" s="148"/>
      <c r="X36" s="148"/>
      <c r="Y36" s="148"/>
      <c r="Z36" s="148"/>
      <c r="AA36" s="148"/>
      <c r="AB36" s="148"/>
      <c r="AC36" s="300"/>
      <c r="AD36" s="170"/>
      <c r="AE36" s="170"/>
      <c r="AF36" s="170"/>
      <c r="AG36" s="170"/>
      <c r="AH36" s="170"/>
      <c r="AI36" s="170"/>
      <c r="AJ36" s="170"/>
      <c r="AK36" s="170"/>
      <c r="AL36" s="170"/>
      <c r="AM36" s="166">
        <f t="shared" si="9"/>
        <v>0</v>
      </c>
      <c r="AN36" s="170"/>
      <c r="AO36" s="170"/>
      <c r="AP36" s="170"/>
      <c r="AQ36" s="170"/>
      <c r="AR36" s="170"/>
      <c r="AS36" s="171"/>
      <c r="AT36" s="171"/>
      <c r="AU36" s="171"/>
      <c r="AV36" s="171"/>
      <c r="AW36" s="171"/>
      <c r="AX36" s="171"/>
      <c r="AY36" s="171"/>
      <c r="AZ36" s="171"/>
    </row>
    <row r="37" spans="1:52" ht="12.75" customHeight="1">
      <c r="A37" s="46" t="s">
        <v>23</v>
      </c>
      <c r="B37" s="48" t="s">
        <v>82</v>
      </c>
      <c r="C37" s="308">
        <f t="shared" si="6"/>
        <v>0</v>
      </c>
      <c r="D37" s="147"/>
      <c r="E37" s="147"/>
      <c r="F37" s="147"/>
      <c r="G37" s="147"/>
      <c r="H37" s="147"/>
      <c r="I37" s="165">
        <f t="shared" si="7"/>
        <v>0</v>
      </c>
      <c r="J37" s="146">
        <f t="shared" si="10"/>
        <v>0</v>
      </c>
      <c r="K37" s="146">
        <f t="shared" si="0"/>
        <v>0</v>
      </c>
      <c r="L37" s="146">
        <f t="shared" si="1"/>
        <v>0</v>
      </c>
      <c r="M37" s="146">
        <f t="shared" si="11"/>
        <v>0</v>
      </c>
      <c r="N37" s="146">
        <f t="shared" si="2"/>
        <v>0</v>
      </c>
      <c r="O37" s="146">
        <f t="shared" si="3"/>
        <v>0</v>
      </c>
      <c r="P37" s="146">
        <f t="shared" si="4"/>
        <v>0</v>
      </c>
      <c r="Q37" s="146">
        <f t="shared" si="5"/>
        <v>0</v>
      </c>
      <c r="R37" s="146">
        <f t="shared" si="8"/>
        <v>0</v>
      </c>
      <c r="S37" s="300"/>
      <c r="T37" s="148"/>
      <c r="U37" s="148"/>
      <c r="V37" s="148"/>
      <c r="W37" s="148"/>
      <c r="X37" s="148"/>
      <c r="Y37" s="148"/>
      <c r="Z37" s="148"/>
      <c r="AA37" s="148"/>
      <c r="AB37" s="148"/>
      <c r="AC37" s="300"/>
      <c r="AD37" s="170"/>
      <c r="AE37" s="170"/>
      <c r="AF37" s="170"/>
      <c r="AG37" s="170"/>
      <c r="AH37" s="170"/>
      <c r="AI37" s="170"/>
      <c r="AJ37" s="170"/>
      <c r="AK37" s="170"/>
      <c r="AL37" s="170"/>
      <c r="AM37" s="166">
        <f t="shared" si="9"/>
        <v>0</v>
      </c>
      <c r="AN37" s="170"/>
      <c r="AO37" s="170"/>
      <c r="AP37" s="170"/>
      <c r="AQ37" s="170"/>
      <c r="AR37" s="170"/>
      <c r="AS37" s="171"/>
      <c r="AT37" s="171"/>
      <c r="AU37" s="171"/>
      <c r="AV37" s="171"/>
      <c r="AW37" s="171"/>
      <c r="AX37" s="171"/>
      <c r="AY37" s="171"/>
      <c r="AZ37" s="171"/>
    </row>
    <row r="38" spans="1:52" ht="12.75">
      <c r="A38" s="46" t="s">
        <v>24</v>
      </c>
      <c r="B38" s="48" t="s">
        <v>83</v>
      </c>
      <c r="C38" s="308">
        <f t="shared" si="6"/>
        <v>0</v>
      </c>
      <c r="D38" s="147"/>
      <c r="E38" s="147"/>
      <c r="F38" s="147"/>
      <c r="G38" s="147"/>
      <c r="H38" s="147"/>
      <c r="I38" s="165">
        <f t="shared" si="7"/>
        <v>0</v>
      </c>
      <c r="J38" s="146">
        <f t="shared" si="10"/>
        <v>0</v>
      </c>
      <c r="K38" s="146">
        <f t="shared" si="0"/>
        <v>0</v>
      </c>
      <c r="L38" s="146">
        <f t="shared" si="1"/>
        <v>0</v>
      </c>
      <c r="M38" s="146">
        <f t="shared" si="11"/>
        <v>0</v>
      </c>
      <c r="N38" s="146">
        <f t="shared" si="2"/>
        <v>0</v>
      </c>
      <c r="O38" s="146">
        <f t="shared" si="3"/>
        <v>0</v>
      </c>
      <c r="P38" s="146">
        <f t="shared" si="4"/>
        <v>0</v>
      </c>
      <c r="Q38" s="146">
        <f t="shared" si="5"/>
        <v>0</v>
      </c>
      <c r="R38" s="146">
        <f t="shared" si="8"/>
        <v>0</v>
      </c>
      <c r="S38" s="300"/>
      <c r="T38" s="148"/>
      <c r="U38" s="148"/>
      <c r="V38" s="148"/>
      <c r="W38" s="148"/>
      <c r="X38" s="148"/>
      <c r="Y38" s="148"/>
      <c r="Z38" s="148"/>
      <c r="AA38" s="148"/>
      <c r="AB38" s="148"/>
      <c r="AC38" s="300"/>
      <c r="AD38" s="170"/>
      <c r="AE38" s="170"/>
      <c r="AF38" s="170"/>
      <c r="AG38" s="170"/>
      <c r="AH38" s="170"/>
      <c r="AI38" s="170"/>
      <c r="AJ38" s="170"/>
      <c r="AK38" s="170"/>
      <c r="AL38" s="170"/>
      <c r="AM38" s="166">
        <f t="shared" si="9"/>
        <v>0</v>
      </c>
      <c r="AN38" s="170"/>
      <c r="AO38" s="170"/>
      <c r="AP38" s="170"/>
      <c r="AQ38" s="170"/>
      <c r="AR38" s="170"/>
      <c r="AS38" s="171"/>
      <c r="AT38" s="171"/>
      <c r="AU38" s="171"/>
      <c r="AV38" s="171"/>
      <c r="AW38" s="171"/>
      <c r="AX38" s="171"/>
      <c r="AY38" s="171"/>
      <c r="AZ38" s="171"/>
    </row>
    <row r="39" spans="1:52" ht="12.75">
      <c r="A39" s="46" t="s">
        <v>25</v>
      </c>
      <c r="B39" s="48" t="s">
        <v>84</v>
      </c>
      <c r="C39" s="308">
        <f t="shared" si="6"/>
        <v>0</v>
      </c>
      <c r="D39" s="147"/>
      <c r="E39" s="147"/>
      <c r="F39" s="147"/>
      <c r="G39" s="147"/>
      <c r="H39" s="147"/>
      <c r="I39" s="165">
        <f t="shared" si="7"/>
        <v>0</v>
      </c>
      <c r="J39" s="146">
        <f aca="true" t="shared" si="12" ref="J39:J70">T39+AD39+AR39</f>
        <v>0</v>
      </c>
      <c r="K39" s="146">
        <f aca="true" t="shared" si="13" ref="K39:K70">U39+AE39+AS39</f>
        <v>0</v>
      </c>
      <c r="L39" s="146">
        <f aca="true" t="shared" si="14" ref="L39:L70">V39+AF39+AT39</f>
        <v>0</v>
      </c>
      <c r="M39" s="146">
        <f aca="true" t="shared" si="15" ref="M39:M70">W39+AG39+AU39</f>
        <v>0</v>
      </c>
      <c r="N39" s="146">
        <f aca="true" t="shared" si="16" ref="N39:N70">X39+AH39+AV39</f>
        <v>0</v>
      </c>
      <c r="O39" s="146">
        <f aca="true" t="shared" si="17" ref="O39:O70">Y39+AI39+AW39</f>
        <v>0</v>
      </c>
      <c r="P39" s="146">
        <f aca="true" t="shared" si="18" ref="P39:P70">Z39+AJ39+AX39</f>
        <v>0</v>
      </c>
      <c r="Q39" s="146">
        <f aca="true" t="shared" si="19" ref="Q39:Q70">AA39+AK39+AY39</f>
        <v>0</v>
      </c>
      <c r="R39" s="146">
        <f aca="true" t="shared" si="20" ref="R39:R70">AB39+AL39+AZ39</f>
        <v>0</v>
      </c>
      <c r="S39" s="300"/>
      <c r="T39" s="148"/>
      <c r="U39" s="148"/>
      <c r="V39" s="148"/>
      <c r="W39" s="148"/>
      <c r="X39" s="148"/>
      <c r="Y39" s="148"/>
      <c r="Z39" s="148"/>
      <c r="AA39" s="148"/>
      <c r="AB39" s="148"/>
      <c r="AC39" s="300"/>
      <c r="AD39" s="170"/>
      <c r="AE39" s="170"/>
      <c r="AF39" s="170"/>
      <c r="AG39" s="170"/>
      <c r="AH39" s="170"/>
      <c r="AI39" s="170"/>
      <c r="AJ39" s="170"/>
      <c r="AK39" s="170"/>
      <c r="AL39" s="170"/>
      <c r="AM39" s="166">
        <f t="shared" si="9"/>
        <v>0</v>
      </c>
      <c r="AN39" s="170"/>
      <c r="AO39" s="170"/>
      <c r="AP39" s="170"/>
      <c r="AQ39" s="170"/>
      <c r="AR39" s="170"/>
      <c r="AS39" s="171"/>
      <c r="AT39" s="171"/>
      <c r="AU39" s="171"/>
      <c r="AV39" s="171"/>
      <c r="AW39" s="171"/>
      <c r="AX39" s="171"/>
      <c r="AY39" s="171"/>
      <c r="AZ39" s="171"/>
    </row>
    <row r="40" spans="1:52" ht="12.75" customHeight="1">
      <c r="A40" s="46" t="s">
        <v>54</v>
      </c>
      <c r="B40" s="48" t="s">
        <v>85</v>
      </c>
      <c r="C40" s="308">
        <f t="shared" si="6"/>
        <v>0</v>
      </c>
      <c r="D40" s="147"/>
      <c r="E40" s="147"/>
      <c r="F40" s="147"/>
      <c r="G40" s="147"/>
      <c r="H40" s="147"/>
      <c r="I40" s="165">
        <f t="shared" si="7"/>
        <v>0</v>
      </c>
      <c r="J40" s="146">
        <f t="shared" si="12"/>
        <v>0</v>
      </c>
      <c r="K40" s="146">
        <f t="shared" si="13"/>
        <v>0</v>
      </c>
      <c r="L40" s="146">
        <f t="shared" si="14"/>
        <v>0</v>
      </c>
      <c r="M40" s="146">
        <f t="shared" si="15"/>
        <v>0</v>
      </c>
      <c r="N40" s="146">
        <f t="shared" si="16"/>
        <v>0</v>
      </c>
      <c r="O40" s="146">
        <f t="shared" si="17"/>
        <v>0</v>
      </c>
      <c r="P40" s="146">
        <f t="shared" si="18"/>
        <v>0</v>
      </c>
      <c r="Q40" s="146">
        <f t="shared" si="19"/>
        <v>0</v>
      </c>
      <c r="R40" s="146">
        <f t="shared" si="20"/>
        <v>0</v>
      </c>
      <c r="S40" s="300"/>
      <c r="T40" s="148"/>
      <c r="U40" s="148"/>
      <c r="V40" s="148"/>
      <c r="W40" s="148"/>
      <c r="X40" s="148"/>
      <c r="Y40" s="148"/>
      <c r="Z40" s="148"/>
      <c r="AA40" s="148"/>
      <c r="AB40" s="148"/>
      <c r="AC40" s="300"/>
      <c r="AD40" s="170"/>
      <c r="AE40" s="170"/>
      <c r="AF40" s="170"/>
      <c r="AG40" s="170"/>
      <c r="AH40" s="170"/>
      <c r="AI40" s="170"/>
      <c r="AJ40" s="170"/>
      <c r="AK40" s="170"/>
      <c r="AL40" s="170"/>
      <c r="AM40" s="166">
        <f t="shared" si="9"/>
        <v>0</v>
      </c>
      <c r="AN40" s="170"/>
      <c r="AO40" s="170"/>
      <c r="AP40" s="170"/>
      <c r="AQ40" s="170"/>
      <c r="AR40" s="170"/>
      <c r="AS40" s="171"/>
      <c r="AT40" s="171"/>
      <c r="AU40" s="171"/>
      <c r="AV40" s="171"/>
      <c r="AW40" s="171"/>
      <c r="AX40" s="171"/>
      <c r="AY40" s="171"/>
      <c r="AZ40" s="171"/>
    </row>
    <row r="41" spans="1:52" ht="12.75" customHeight="1">
      <c r="A41" s="46" t="s">
        <v>450</v>
      </c>
      <c r="B41" s="48" t="s">
        <v>86</v>
      </c>
      <c r="C41" s="308">
        <f t="shared" si="6"/>
        <v>0</v>
      </c>
      <c r="D41" s="147"/>
      <c r="E41" s="147"/>
      <c r="F41" s="147"/>
      <c r="G41" s="147"/>
      <c r="H41" s="147"/>
      <c r="I41" s="165">
        <f t="shared" si="7"/>
        <v>0</v>
      </c>
      <c r="J41" s="146">
        <f t="shared" si="12"/>
        <v>0</v>
      </c>
      <c r="K41" s="146">
        <f t="shared" si="13"/>
        <v>0</v>
      </c>
      <c r="L41" s="146">
        <f t="shared" si="14"/>
        <v>0</v>
      </c>
      <c r="M41" s="146">
        <f t="shared" si="15"/>
        <v>0</v>
      </c>
      <c r="N41" s="146">
        <f t="shared" si="16"/>
        <v>0</v>
      </c>
      <c r="O41" s="146">
        <f t="shared" si="17"/>
        <v>0</v>
      </c>
      <c r="P41" s="146">
        <f t="shared" si="18"/>
        <v>0</v>
      </c>
      <c r="Q41" s="146">
        <f t="shared" si="19"/>
        <v>0</v>
      </c>
      <c r="R41" s="146">
        <f t="shared" si="20"/>
        <v>0</v>
      </c>
      <c r="S41" s="300"/>
      <c r="T41" s="148"/>
      <c r="U41" s="148"/>
      <c r="V41" s="148"/>
      <c r="W41" s="148"/>
      <c r="X41" s="148"/>
      <c r="Y41" s="148"/>
      <c r="Z41" s="148"/>
      <c r="AA41" s="148"/>
      <c r="AB41" s="148"/>
      <c r="AC41" s="300"/>
      <c r="AD41" s="170"/>
      <c r="AE41" s="170"/>
      <c r="AF41" s="170"/>
      <c r="AG41" s="170"/>
      <c r="AH41" s="170"/>
      <c r="AI41" s="170"/>
      <c r="AJ41" s="170"/>
      <c r="AK41" s="170"/>
      <c r="AL41" s="170"/>
      <c r="AM41" s="166">
        <f t="shared" si="9"/>
        <v>0</v>
      </c>
      <c r="AN41" s="170"/>
      <c r="AO41" s="170"/>
      <c r="AP41" s="170"/>
      <c r="AQ41" s="170"/>
      <c r="AR41" s="170"/>
      <c r="AS41" s="171"/>
      <c r="AT41" s="171"/>
      <c r="AU41" s="171"/>
      <c r="AV41" s="171"/>
      <c r="AW41" s="171"/>
      <c r="AX41" s="171"/>
      <c r="AY41" s="171"/>
      <c r="AZ41" s="171"/>
    </row>
    <row r="42" spans="1:52" ht="12.75" customHeight="1">
      <c r="A42" s="46" t="s">
        <v>451</v>
      </c>
      <c r="B42" s="48" t="s">
        <v>87</v>
      </c>
      <c r="C42" s="308">
        <f t="shared" si="6"/>
        <v>0</v>
      </c>
      <c r="D42" s="147"/>
      <c r="E42" s="147"/>
      <c r="F42" s="147"/>
      <c r="G42" s="147"/>
      <c r="H42" s="147"/>
      <c r="I42" s="165">
        <f t="shared" si="7"/>
        <v>0</v>
      </c>
      <c r="J42" s="146">
        <f t="shared" si="12"/>
        <v>0</v>
      </c>
      <c r="K42" s="146">
        <f t="shared" si="13"/>
        <v>0</v>
      </c>
      <c r="L42" s="146">
        <f t="shared" si="14"/>
        <v>0</v>
      </c>
      <c r="M42" s="146">
        <f t="shared" si="15"/>
        <v>0</v>
      </c>
      <c r="N42" s="146">
        <f t="shared" si="16"/>
        <v>0</v>
      </c>
      <c r="O42" s="146">
        <f t="shared" si="17"/>
        <v>0</v>
      </c>
      <c r="P42" s="146">
        <f t="shared" si="18"/>
        <v>0</v>
      </c>
      <c r="Q42" s="146">
        <f t="shared" si="19"/>
        <v>0</v>
      </c>
      <c r="R42" s="146">
        <f t="shared" si="20"/>
        <v>0</v>
      </c>
      <c r="S42" s="300"/>
      <c r="T42" s="148"/>
      <c r="U42" s="148"/>
      <c r="V42" s="148"/>
      <c r="W42" s="148"/>
      <c r="X42" s="148"/>
      <c r="Y42" s="148"/>
      <c r="Z42" s="148"/>
      <c r="AA42" s="148"/>
      <c r="AB42" s="148"/>
      <c r="AC42" s="300"/>
      <c r="AD42" s="170"/>
      <c r="AE42" s="170"/>
      <c r="AF42" s="170"/>
      <c r="AG42" s="170"/>
      <c r="AH42" s="170"/>
      <c r="AI42" s="170"/>
      <c r="AJ42" s="170"/>
      <c r="AK42" s="170"/>
      <c r="AL42" s="170"/>
      <c r="AM42" s="166">
        <f t="shared" si="9"/>
        <v>0</v>
      </c>
      <c r="AN42" s="170"/>
      <c r="AO42" s="170"/>
      <c r="AP42" s="170"/>
      <c r="AQ42" s="170"/>
      <c r="AR42" s="170"/>
      <c r="AS42" s="171"/>
      <c r="AT42" s="171"/>
      <c r="AU42" s="171"/>
      <c r="AV42" s="171"/>
      <c r="AW42" s="171"/>
      <c r="AX42" s="171"/>
      <c r="AY42" s="171"/>
      <c r="AZ42" s="171"/>
    </row>
    <row r="43" spans="1:52" ht="12.75" customHeight="1">
      <c r="A43" s="46" t="s">
        <v>55</v>
      </c>
      <c r="B43" s="48" t="s">
        <v>88</v>
      </c>
      <c r="C43" s="308">
        <f t="shared" si="6"/>
        <v>0</v>
      </c>
      <c r="D43" s="147"/>
      <c r="E43" s="147"/>
      <c r="F43" s="147"/>
      <c r="G43" s="147"/>
      <c r="H43" s="147"/>
      <c r="I43" s="165">
        <f t="shared" si="7"/>
        <v>0</v>
      </c>
      <c r="J43" s="146">
        <f t="shared" si="12"/>
        <v>0</v>
      </c>
      <c r="K43" s="146">
        <f t="shared" si="13"/>
        <v>0</v>
      </c>
      <c r="L43" s="146">
        <f t="shared" si="14"/>
        <v>0</v>
      </c>
      <c r="M43" s="146">
        <f t="shared" si="15"/>
        <v>0</v>
      </c>
      <c r="N43" s="146">
        <f t="shared" si="16"/>
        <v>0</v>
      </c>
      <c r="O43" s="146">
        <f t="shared" si="17"/>
        <v>0</v>
      </c>
      <c r="P43" s="146">
        <f t="shared" si="18"/>
        <v>0</v>
      </c>
      <c r="Q43" s="146">
        <f t="shared" si="19"/>
        <v>0</v>
      </c>
      <c r="R43" s="146">
        <f t="shared" si="20"/>
        <v>0</v>
      </c>
      <c r="S43" s="300"/>
      <c r="T43" s="148"/>
      <c r="U43" s="148"/>
      <c r="V43" s="148"/>
      <c r="W43" s="148"/>
      <c r="X43" s="148"/>
      <c r="Y43" s="148"/>
      <c r="Z43" s="148"/>
      <c r="AA43" s="148"/>
      <c r="AB43" s="148"/>
      <c r="AC43" s="300"/>
      <c r="AD43" s="170"/>
      <c r="AE43" s="170"/>
      <c r="AF43" s="170"/>
      <c r="AG43" s="170"/>
      <c r="AH43" s="170"/>
      <c r="AI43" s="170"/>
      <c r="AJ43" s="170"/>
      <c r="AK43" s="170"/>
      <c r="AL43" s="170"/>
      <c r="AM43" s="166">
        <f t="shared" si="9"/>
        <v>0</v>
      </c>
      <c r="AN43" s="170"/>
      <c r="AO43" s="170"/>
      <c r="AP43" s="170"/>
      <c r="AQ43" s="170"/>
      <c r="AR43" s="170"/>
      <c r="AS43" s="171"/>
      <c r="AT43" s="171"/>
      <c r="AU43" s="171"/>
      <c r="AV43" s="171"/>
      <c r="AW43" s="171"/>
      <c r="AX43" s="171"/>
      <c r="AY43" s="171"/>
      <c r="AZ43" s="171"/>
    </row>
    <row r="44" spans="1:52" ht="12.75" customHeight="1">
      <c r="A44" s="46" t="s">
        <v>452</v>
      </c>
      <c r="B44" s="48" t="s">
        <v>89</v>
      </c>
      <c r="C44" s="308">
        <f t="shared" si="6"/>
        <v>0</v>
      </c>
      <c r="D44" s="147"/>
      <c r="E44" s="147"/>
      <c r="F44" s="147"/>
      <c r="G44" s="147"/>
      <c r="H44" s="147"/>
      <c r="I44" s="165">
        <f t="shared" si="7"/>
        <v>0</v>
      </c>
      <c r="J44" s="146">
        <f t="shared" si="12"/>
        <v>0</v>
      </c>
      <c r="K44" s="146">
        <f t="shared" si="13"/>
        <v>0</v>
      </c>
      <c r="L44" s="146">
        <f t="shared" si="14"/>
        <v>0</v>
      </c>
      <c r="M44" s="146">
        <f t="shared" si="15"/>
        <v>0</v>
      </c>
      <c r="N44" s="146">
        <f t="shared" si="16"/>
        <v>0</v>
      </c>
      <c r="O44" s="146">
        <f t="shared" si="17"/>
        <v>0</v>
      </c>
      <c r="P44" s="146">
        <f t="shared" si="18"/>
        <v>0</v>
      </c>
      <c r="Q44" s="146">
        <f t="shared" si="19"/>
        <v>0</v>
      </c>
      <c r="R44" s="146">
        <f t="shared" si="20"/>
        <v>0</v>
      </c>
      <c r="S44" s="300"/>
      <c r="T44" s="148"/>
      <c r="U44" s="148"/>
      <c r="V44" s="148"/>
      <c r="W44" s="148"/>
      <c r="X44" s="148"/>
      <c r="Y44" s="148"/>
      <c r="Z44" s="148"/>
      <c r="AA44" s="148"/>
      <c r="AB44" s="148"/>
      <c r="AC44" s="300"/>
      <c r="AD44" s="170"/>
      <c r="AE44" s="170"/>
      <c r="AF44" s="170"/>
      <c r="AG44" s="170"/>
      <c r="AH44" s="170"/>
      <c r="AI44" s="170"/>
      <c r="AJ44" s="170"/>
      <c r="AK44" s="170"/>
      <c r="AL44" s="170"/>
      <c r="AM44" s="166">
        <f t="shared" si="9"/>
        <v>0</v>
      </c>
      <c r="AN44" s="170"/>
      <c r="AO44" s="170"/>
      <c r="AP44" s="170"/>
      <c r="AQ44" s="170"/>
      <c r="AR44" s="170"/>
      <c r="AS44" s="171"/>
      <c r="AT44" s="171"/>
      <c r="AU44" s="171"/>
      <c r="AV44" s="171"/>
      <c r="AW44" s="171"/>
      <c r="AX44" s="171"/>
      <c r="AY44" s="171"/>
      <c r="AZ44" s="171"/>
    </row>
    <row r="45" spans="1:52" ht="12.75" customHeight="1">
      <c r="A45" s="46" t="s">
        <v>56</v>
      </c>
      <c r="B45" s="48" t="s">
        <v>90</v>
      </c>
      <c r="C45" s="308">
        <f t="shared" si="6"/>
        <v>0</v>
      </c>
      <c r="D45" s="147"/>
      <c r="E45" s="147"/>
      <c r="F45" s="147"/>
      <c r="G45" s="147"/>
      <c r="H45" s="147"/>
      <c r="I45" s="165">
        <f t="shared" si="7"/>
        <v>0</v>
      </c>
      <c r="J45" s="146">
        <f t="shared" si="12"/>
        <v>0</v>
      </c>
      <c r="K45" s="146">
        <f t="shared" si="13"/>
        <v>0</v>
      </c>
      <c r="L45" s="146">
        <f t="shared" si="14"/>
        <v>0</v>
      </c>
      <c r="M45" s="146">
        <f t="shared" si="15"/>
        <v>0</v>
      </c>
      <c r="N45" s="146">
        <f t="shared" si="16"/>
        <v>0</v>
      </c>
      <c r="O45" s="146">
        <f t="shared" si="17"/>
        <v>0</v>
      </c>
      <c r="P45" s="146">
        <f t="shared" si="18"/>
        <v>0</v>
      </c>
      <c r="Q45" s="146">
        <f t="shared" si="19"/>
        <v>0</v>
      </c>
      <c r="R45" s="146">
        <f t="shared" si="20"/>
        <v>0</v>
      </c>
      <c r="S45" s="300"/>
      <c r="T45" s="148"/>
      <c r="U45" s="148"/>
      <c r="V45" s="148"/>
      <c r="W45" s="148"/>
      <c r="X45" s="148"/>
      <c r="Y45" s="148"/>
      <c r="Z45" s="148"/>
      <c r="AA45" s="148"/>
      <c r="AB45" s="148"/>
      <c r="AC45" s="300"/>
      <c r="AD45" s="170"/>
      <c r="AE45" s="170"/>
      <c r="AF45" s="170"/>
      <c r="AG45" s="170"/>
      <c r="AH45" s="170"/>
      <c r="AI45" s="170"/>
      <c r="AJ45" s="170"/>
      <c r="AK45" s="170"/>
      <c r="AL45" s="170"/>
      <c r="AM45" s="166">
        <f t="shared" si="9"/>
        <v>0</v>
      </c>
      <c r="AN45" s="170"/>
      <c r="AO45" s="170"/>
      <c r="AP45" s="170"/>
      <c r="AQ45" s="170"/>
      <c r="AR45" s="170"/>
      <c r="AS45" s="171"/>
      <c r="AT45" s="171"/>
      <c r="AU45" s="171"/>
      <c r="AV45" s="171"/>
      <c r="AW45" s="171"/>
      <c r="AX45" s="171"/>
      <c r="AY45" s="171"/>
      <c r="AZ45" s="171"/>
    </row>
    <row r="46" spans="1:52" ht="12.75" customHeight="1">
      <c r="A46" s="46" t="s">
        <v>57</v>
      </c>
      <c r="B46" s="48" t="s">
        <v>91</v>
      </c>
      <c r="C46" s="308">
        <f t="shared" si="6"/>
        <v>0</v>
      </c>
      <c r="D46" s="147"/>
      <c r="E46" s="147"/>
      <c r="F46" s="147"/>
      <c r="G46" s="147"/>
      <c r="H46" s="147"/>
      <c r="I46" s="165">
        <f t="shared" si="7"/>
        <v>0</v>
      </c>
      <c r="J46" s="146">
        <f t="shared" si="12"/>
        <v>0</v>
      </c>
      <c r="K46" s="146">
        <f t="shared" si="13"/>
        <v>0</v>
      </c>
      <c r="L46" s="146">
        <f t="shared" si="14"/>
        <v>0</v>
      </c>
      <c r="M46" s="146">
        <f t="shared" si="15"/>
        <v>0</v>
      </c>
      <c r="N46" s="146">
        <f t="shared" si="16"/>
        <v>0</v>
      </c>
      <c r="O46" s="146">
        <f t="shared" si="17"/>
        <v>0</v>
      </c>
      <c r="P46" s="146">
        <f t="shared" si="18"/>
        <v>0</v>
      </c>
      <c r="Q46" s="146">
        <f t="shared" si="19"/>
        <v>0</v>
      </c>
      <c r="R46" s="146">
        <f t="shared" si="20"/>
        <v>0</v>
      </c>
      <c r="S46" s="300"/>
      <c r="T46" s="148"/>
      <c r="U46" s="148"/>
      <c r="V46" s="148"/>
      <c r="W46" s="148"/>
      <c r="X46" s="148"/>
      <c r="Y46" s="148"/>
      <c r="Z46" s="148"/>
      <c r="AA46" s="148"/>
      <c r="AB46" s="148"/>
      <c r="AC46" s="300"/>
      <c r="AD46" s="170"/>
      <c r="AE46" s="170"/>
      <c r="AF46" s="170"/>
      <c r="AG46" s="170"/>
      <c r="AH46" s="170"/>
      <c r="AI46" s="170"/>
      <c r="AJ46" s="170"/>
      <c r="AK46" s="170"/>
      <c r="AL46" s="170"/>
      <c r="AM46" s="166">
        <f t="shared" si="9"/>
        <v>0</v>
      </c>
      <c r="AN46" s="170"/>
      <c r="AO46" s="170"/>
      <c r="AP46" s="170"/>
      <c r="AQ46" s="170"/>
      <c r="AR46" s="170"/>
      <c r="AS46" s="171"/>
      <c r="AT46" s="171"/>
      <c r="AU46" s="171"/>
      <c r="AV46" s="171"/>
      <c r="AW46" s="171"/>
      <c r="AX46" s="171"/>
      <c r="AY46" s="171"/>
      <c r="AZ46" s="171"/>
    </row>
    <row r="47" spans="1:52" ht="12.75" customHeight="1">
      <c r="A47" s="46" t="s">
        <v>453</v>
      </c>
      <c r="B47" s="48" t="s">
        <v>92</v>
      </c>
      <c r="C47" s="308">
        <f t="shared" si="6"/>
        <v>0</v>
      </c>
      <c r="D47" s="147"/>
      <c r="E47" s="147"/>
      <c r="F47" s="147"/>
      <c r="G47" s="147"/>
      <c r="H47" s="147"/>
      <c r="I47" s="165">
        <f t="shared" si="7"/>
        <v>0</v>
      </c>
      <c r="J47" s="146">
        <f t="shared" si="12"/>
        <v>0</v>
      </c>
      <c r="K47" s="146">
        <f t="shared" si="13"/>
        <v>0</v>
      </c>
      <c r="L47" s="146">
        <f t="shared" si="14"/>
        <v>0</v>
      </c>
      <c r="M47" s="146">
        <f t="shared" si="15"/>
        <v>0</v>
      </c>
      <c r="N47" s="146">
        <f t="shared" si="16"/>
        <v>0</v>
      </c>
      <c r="O47" s="146">
        <f t="shared" si="17"/>
        <v>0</v>
      </c>
      <c r="P47" s="146">
        <f t="shared" si="18"/>
        <v>0</v>
      </c>
      <c r="Q47" s="146">
        <f t="shared" si="19"/>
        <v>0</v>
      </c>
      <c r="R47" s="146">
        <f t="shared" si="20"/>
        <v>0</v>
      </c>
      <c r="S47" s="300"/>
      <c r="T47" s="148"/>
      <c r="U47" s="148"/>
      <c r="V47" s="148"/>
      <c r="W47" s="148"/>
      <c r="X47" s="148"/>
      <c r="Y47" s="148"/>
      <c r="Z47" s="148"/>
      <c r="AA47" s="148"/>
      <c r="AB47" s="148"/>
      <c r="AC47" s="300"/>
      <c r="AD47" s="170"/>
      <c r="AE47" s="170"/>
      <c r="AF47" s="170"/>
      <c r="AG47" s="170"/>
      <c r="AH47" s="170"/>
      <c r="AI47" s="170"/>
      <c r="AJ47" s="170"/>
      <c r="AK47" s="170"/>
      <c r="AL47" s="170"/>
      <c r="AM47" s="166">
        <f t="shared" si="9"/>
        <v>0</v>
      </c>
      <c r="AN47" s="170"/>
      <c r="AO47" s="170"/>
      <c r="AP47" s="170"/>
      <c r="AQ47" s="170"/>
      <c r="AR47" s="170"/>
      <c r="AS47" s="171"/>
      <c r="AT47" s="171"/>
      <c r="AU47" s="171"/>
      <c r="AV47" s="171"/>
      <c r="AW47" s="171"/>
      <c r="AX47" s="171"/>
      <c r="AY47" s="171"/>
      <c r="AZ47" s="171"/>
    </row>
    <row r="48" spans="1:52" ht="12.75" customHeight="1">
      <c r="A48" s="46" t="s">
        <v>58</v>
      </c>
      <c r="B48" s="48" t="s">
        <v>93</v>
      </c>
      <c r="C48" s="308">
        <f t="shared" si="6"/>
        <v>0</v>
      </c>
      <c r="D48" s="147"/>
      <c r="E48" s="147"/>
      <c r="F48" s="147"/>
      <c r="G48" s="147"/>
      <c r="H48" s="147"/>
      <c r="I48" s="165">
        <f t="shared" si="7"/>
        <v>0</v>
      </c>
      <c r="J48" s="146">
        <f t="shared" si="12"/>
        <v>0</v>
      </c>
      <c r="K48" s="146">
        <f t="shared" si="13"/>
        <v>0</v>
      </c>
      <c r="L48" s="146">
        <f t="shared" si="14"/>
        <v>0</v>
      </c>
      <c r="M48" s="146">
        <f t="shared" si="15"/>
        <v>0</v>
      </c>
      <c r="N48" s="146">
        <f t="shared" si="16"/>
        <v>0</v>
      </c>
      <c r="O48" s="146">
        <f t="shared" si="17"/>
        <v>0</v>
      </c>
      <c r="P48" s="146">
        <f t="shared" si="18"/>
        <v>0</v>
      </c>
      <c r="Q48" s="146">
        <f t="shared" si="19"/>
        <v>0</v>
      </c>
      <c r="R48" s="146">
        <f t="shared" si="20"/>
        <v>0</v>
      </c>
      <c r="S48" s="300"/>
      <c r="T48" s="148"/>
      <c r="U48" s="148"/>
      <c r="V48" s="148"/>
      <c r="W48" s="148"/>
      <c r="X48" s="148"/>
      <c r="Y48" s="148"/>
      <c r="Z48" s="148"/>
      <c r="AA48" s="148"/>
      <c r="AB48" s="148"/>
      <c r="AC48" s="300"/>
      <c r="AD48" s="170"/>
      <c r="AE48" s="170"/>
      <c r="AF48" s="170"/>
      <c r="AG48" s="170"/>
      <c r="AH48" s="170"/>
      <c r="AI48" s="170"/>
      <c r="AJ48" s="170"/>
      <c r="AK48" s="170"/>
      <c r="AL48" s="170"/>
      <c r="AM48" s="166">
        <f t="shared" si="9"/>
        <v>0</v>
      </c>
      <c r="AN48" s="170"/>
      <c r="AO48" s="170"/>
      <c r="AP48" s="170"/>
      <c r="AQ48" s="170"/>
      <c r="AR48" s="170"/>
      <c r="AS48" s="171"/>
      <c r="AT48" s="171"/>
      <c r="AU48" s="171"/>
      <c r="AV48" s="171"/>
      <c r="AW48" s="171"/>
      <c r="AX48" s="171"/>
      <c r="AY48" s="171"/>
      <c r="AZ48" s="171"/>
    </row>
    <row r="49" spans="1:52" ht="12.75" customHeight="1">
      <c r="A49" s="46" t="s">
        <v>454</v>
      </c>
      <c r="B49" s="48" t="s">
        <v>94</v>
      </c>
      <c r="C49" s="308">
        <f t="shared" si="6"/>
        <v>0</v>
      </c>
      <c r="D49" s="147"/>
      <c r="E49" s="147"/>
      <c r="F49" s="147"/>
      <c r="G49" s="147"/>
      <c r="H49" s="147"/>
      <c r="I49" s="165">
        <f t="shared" si="7"/>
        <v>0</v>
      </c>
      <c r="J49" s="146">
        <f t="shared" si="12"/>
        <v>0</v>
      </c>
      <c r="K49" s="146">
        <f t="shared" si="13"/>
        <v>0</v>
      </c>
      <c r="L49" s="146">
        <f t="shared" si="14"/>
        <v>0</v>
      </c>
      <c r="M49" s="146">
        <f t="shared" si="15"/>
        <v>0</v>
      </c>
      <c r="N49" s="146">
        <f t="shared" si="16"/>
        <v>0</v>
      </c>
      <c r="O49" s="146">
        <f t="shared" si="17"/>
        <v>0</v>
      </c>
      <c r="P49" s="146">
        <f t="shared" si="18"/>
        <v>0</v>
      </c>
      <c r="Q49" s="146">
        <f t="shared" si="19"/>
        <v>0</v>
      </c>
      <c r="R49" s="146">
        <f t="shared" si="20"/>
        <v>0</v>
      </c>
      <c r="S49" s="300"/>
      <c r="T49" s="148"/>
      <c r="U49" s="148"/>
      <c r="V49" s="148"/>
      <c r="W49" s="148"/>
      <c r="X49" s="148"/>
      <c r="Y49" s="148"/>
      <c r="Z49" s="148"/>
      <c r="AA49" s="148"/>
      <c r="AB49" s="148"/>
      <c r="AC49" s="300"/>
      <c r="AD49" s="170"/>
      <c r="AE49" s="170"/>
      <c r="AF49" s="170"/>
      <c r="AG49" s="170"/>
      <c r="AH49" s="170"/>
      <c r="AI49" s="170"/>
      <c r="AJ49" s="170"/>
      <c r="AK49" s="170"/>
      <c r="AL49" s="170"/>
      <c r="AM49" s="166">
        <f t="shared" si="9"/>
        <v>0</v>
      </c>
      <c r="AN49" s="170"/>
      <c r="AO49" s="170"/>
      <c r="AP49" s="170"/>
      <c r="AQ49" s="170"/>
      <c r="AR49" s="170"/>
      <c r="AS49" s="171"/>
      <c r="AT49" s="171"/>
      <c r="AU49" s="171"/>
      <c r="AV49" s="171"/>
      <c r="AW49" s="171"/>
      <c r="AX49" s="171"/>
      <c r="AY49" s="171"/>
      <c r="AZ49" s="171"/>
    </row>
    <row r="50" spans="1:52" ht="12.75" customHeight="1">
      <c r="A50" s="46" t="s">
        <v>455</v>
      </c>
      <c r="B50" s="48" t="s">
        <v>95</v>
      </c>
      <c r="C50" s="308">
        <f t="shared" si="6"/>
        <v>0</v>
      </c>
      <c r="D50" s="147"/>
      <c r="E50" s="147"/>
      <c r="F50" s="147"/>
      <c r="G50" s="147"/>
      <c r="H50" s="147"/>
      <c r="I50" s="165">
        <f t="shared" si="7"/>
        <v>0</v>
      </c>
      <c r="J50" s="146">
        <f t="shared" si="12"/>
        <v>0</v>
      </c>
      <c r="K50" s="146">
        <f t="shared" si="13"/>
        <v>0</v>
      </c>
      <c r="L50" s="146">
        <f t="shared" si="14"/>
        <v>0</v>
      </c>
      <c r="M50" s="146">
        <f t="shared" si="15"/>
        <v>0</v>
      </c>
      <c r="N50" s="146">
        <f t="shared" si="16"/>
        <v>0</v>
      </c>
      <c r="O50" s="146">
        <f t="shared" si="17"/>
        <v>0</v>
      </c>
      <c r="P50" s="146">
        <f t="shared" si="18"/>
        <v>0</v>
      </c>
      <c r="Q50" s="146">
        <f t="shared" si="19"/>
        <v>0</v>
      </c>
      <c r="R50" s="146">
        <f t="shared" si="20"/>
        <v>0</v>
      </c>
      <c r="S50" s="300"/>
      <c r="T50" s="148"/>
      <c r="U50" s="148"/>
      <c r="V50" s="148"/>
      <c r="W50" s="148"/>
      <c r="X50" s="148"/>
      <c r="Y50" s="148"/>
      <c r="Z50" s="148"/>
      <c r="AA50" s="148"/>
      <c r="AB50" s="148"/>
      <c r="AC50" s="300"/>
      <c r="AD50" s="170"/>
      <c r="AE50" s="170"/>
      <c r="AF50" s="170"/>
      <c r="AG50" s="170"/>
      <c r="AH50" s="170"/>
      <c r="AI50" s="170"/>
      <c r="AJ50" s="170"/>
      <c r="AK50" s="170"/>
      <c r="AL50" s="170"/>
      <c r="AM50" s="166">
        <f t="shared" si="9"/>
        <v>0</v>
      </c>
      <c r="AN50" s="170"/>
      <c r="AO50" s="170"/>
      <c r="AP50" s="170"/>
      <c r="AQ50" s="170"/>
      <c r="AR50" s="170"/>
      <c r="AS50" s="171"/>
      <c r="AT50" s="171"/>
      <c r="AU50" s="171"/>
      <c r="AV50" s="171"/>
      <c r="AW50" s="171"/>
      <c r="AX50" s="171"/>
      <c r="AY50" s="171"/>
      <c r="AZ50" s="171"/>
    </row>
    <row r="51" spans="1:52" ht="12.75">
      <c r="A51" s="46" t="s">
        <v>190</v>
      </c>
      <c r="B51" s="48" t="s">
        <v>96</v>
      </c>
      <c r="C51" s="308">
        <f t="shared" si="6"/>
        <v>0</v>
      </c>
      <c r="D51" s="147"/>
      <c r="E51" s="147"/>
      <c r="F51" s="147"/>
      <c r="G51" s="147"/>
      <c r="H51" s="147"/>
      <c r="I51" s="165">
        <f t="shared" si="7"/>
        <v>0</v>
      </c>
      <c r="J51" s="146">
        <f t="shared" si="12"/>
        <v>0</v>
      </c>
      <c r="K51" s="146">
        <f t="shared" si="13"/>
        <v>0</v>
      </c>
      <c r="L51" s="146">
        <f t="shared" si="14"/>
        <v>0</v>
      </c>
      <c r="M51" s="146">
        <f t="shared" si="15"/>
        <v>0</v>
      </c>
      <c r="N51" s="146">
        <f t="shared" si="16"/>
        <v>0</v>
      </c>
      <c r="O51" s="146">
        <f t="shared" si="17"/>
        <v>0</v>
      </c>
      <c r="P51" s="146">
        <f t="shared" si="18"/>
        <v>0</v>
      </c>
      <c r="Q51" s="146">
        <f t="shared" si="19"/>
        <v>0</v>
      </c>
      <c r="R51" s="146">
        <f t="shared" si="20"/>
        <v>0</v>
      </c>
      <c r="S51" s="300"/>
      <c r="T51" s="148"/>
      <c r="U51" s="148"/>
      <c r="V51" s="148"/>
      <c r="W51" s="148"/>
      <c r="X51" s="148"/>
      <c r="Y51" s="148"/>
      <c r="Z51" s="148"/>
      <c r="AA51" s="148"/>
      <c r="AB51" s="148"/>
      <c r="AC51" s="300"/>
      <c r="AD51" s="170"/>
      <c r="AE51" s="170"/>
      <c r="AF51" s="170"/>
      <c r="AG51" s="170"/>
      <c r="AH51" s="170"/>
      <c r="AI51" s="170"/>
      <c r="AJ51" s="170"/>
      <c r="AK51" s="170"/>
      <c r="AL51" s="170"/>
      <c r="AM51" s="166">
        <f t="shared" si="9"/>
        <v>0</v>
      </c>
      <c r="AN51" s="170"/>
      <c r="AO51" s="170"/>
      <c r="AP51" s="170"/>
      <c r="AQ51" s="170"/>
      <c r="AR51" s="170"/>
      <c r="AS51" s="171"/>
      <c r="AT51" s="171"/>
      <c r="AU51" s="171"/>
      <c r="AV51" s="171"/>
      <c r="AW51" s="171"/>
      <c r="AX51" s="171"/>
      <c r="AY51" s="171"/>
      <c r="AZ51" s="171"/>
    </row>
    <row r="52" spans="1:52" ht="12.75" customHeight="1">
      <c r="A52" s="46" t="s">
        <v>59</v>
      </c>
      <c r="B52" s="48" t="s">
        <v>97</v>
      </c>
      <c r="C52" s="308">
        <f t="shared" si="6"/>
        <v>0</v>
      </c>
      <c r="D52" s="147"/>
      <c r="E52" s="147"/>
      <c r="F52" s="147"/>
      <c r="G52" s="147"/>
      <c r="H52" s="147"/>
      <c r="I52" s="165">
        <f t="shared" si="7"/>
        <v>0</v>
      </c>
      <c r="J52" s="146">
        <f t="shared" si="12"/>
        <v>0</v>
      </c>
      <c r="K52" s="146">
        <f t="shared" si="13"/>
        <v>0</v>
      </c>
      <c r="L52" s="146">
        <f t="shared" si="14"/>
        <v>0</v>
      </c>
      <c r="M52" s="146">
        <f t="shared" si="15"/>
        <v>0</v>
      </c>
      <c r="N52" s="146">
        <f t="shared" si="16"/>
        <v>0</v>
      </c>
      <c r="O52" s="146">
        <f t="shared" si="17"/>
        <v>0</v>
      </c>
      <c r="P52" s="146">
        <f t="shared" si="18"/>
        <v>0</v>
      </c>
      <c r="Q52" s="146">
        <f t="shared" si="19"/>
        <v>0</v>
      </c>
      <c r="R52" s="146">
        <f t="shared" si="20"/>
        <v>0</v>
      </c>
      <c r="S52" s="300"/>
      <c r="T52" s="148"/>
      <c r="U52" s="148"/>
      <c r="V52" s="148"/>
      <c r="W52" s="148"/>
      <c r="X52" s="148"/>
      <c r="Y52" s="148"/>
      <c r="Z52" s="148"/>
      <c r="AA52" s="148"/>
      <c r="AB52" s="148"/>
      <c r="AC52" s="300"/>
      <c r="AD52" s="170"/>
      <c r="AE52" s="170"/>
      <c r="AF52" s="170"/>
      <c r="AG52" s="170"/>
      <c r="AH52" s="170"/>
      <c r="AI52" s="170"/>
      <c r="AJ52" s="170"/>
      <c r="AK52" s="170"/>
      <c r="AL52" s="170"/>
      <c r="AM52" s="166">
        <f t="shared" si="9"/>
        <v>0</v>
      </c>
      <c r="AN52" s="170"/>
      <c r="AO52" s="170"/>
      <c r="AP52" s="170"/>
      <c r="AQ52" s="170"/>
      <c r="AR52" s="170"/>
      <c r="AS52" s="171"/>
      <c r="AT52" s="171"/>
      <c r="AU52" s="171"/>
      <c r="AV52" s="171"/>
      <c r="AW52" s="171"/>
      <c r="AX52" s="171"/>
      <c r="AY52" s="171"/>
      <c r="AZ52" s="171"/>
    </row>
    <row r="53" spans="1:52" ht="12.75" customHeight="1">
      <c r="A53" s="46" t="s">
        <v>60</v>
      </c>
      <c r="B53" s="48" t="s">
        <v>98</v>
      </c>
      <c r="C53" s="308">
        <f t="shared" si="6"/>
        <v>0</v>
      </c>
      <c r="D53" s="147"/>
      <c r="E53" s="147"/>
      <c r="F53" s="147"/>
      <c r="G53" s="147"/>
      <c r="H53" s="147"/>
      <c r="I53" s="165">
        <f t="shared" si="7"/>
        <v>0</v>
      </c>
      <c r="J53" s="146">
        <f t="shared" si="12"/>
        <v>0</v>
      </c>
      <c r="K53" s="146">
        <f t="shared" si="13"/>
        <v>0</v>
      </c>
      <c r="L53" s="146">
        <f t="shared" si="14"/>
        <v>0</v>
      </c>
      <c r="M53" s="146">
        <f t="shared" si="15"/>
        <v>0</v>
      </c>
      <c r="N53" s="146">
        <f t="shared" si="16"/>
        <v>0</v>
      </c>
      <c r="O53" s="146">
        <f t="shared" si="17"/>
        <v>0</v>
      </c>
      <c r="P53" s="146">
        <f t="shared" si="18"/>
        <v>0</v>
      </c>
      <c r="Q53" s="146">
        <f t="shared" si="19"/>
        <v>0</v>
      </c>
      <c r="R53" s="146">
        <f t="shared" si="20"/>
        <v>0</v>
      </c>
      <c r="S53" s="300"/>
      <c r="T53" s="148"/>
      <c r="U53" s="148"/>
      <c r="V53" s="148"/>
      <c r="W53" s="148"/>
      <c r="X53" s="148"/>
      <c r="Y53" s="148"/>
      <c r="Z53" s="148"/>
      <c r="AA53" s="148"/>
      <c r="AB53" s="148"/>
      <c r="AC53" s="300"/>
      <c r="AD53" s="170"/>
      <c r="AE53" s="170"/>
      <c r="AF53" s="170"/>
      <c r="AG53" s="170"/>
      <c r="AH53" s="170"/>
      <c r="AI53" s="170"/>
      <c r="AJ53" s="170"/>
      <c r="AK53" s="170"/>
      <c r="AL53" s="170"/>
      <c r="AM53" s="166">
        <f t="shared" si="9"/>
        <v>0</v>
      </c>
      <c r="AN53" s="170"/>
      <c r="AO53" s="170"/>
      <c r="AP53" s="170"/>
      <c r="AQ53" s="170"/>
      <c r="AR53" s="170"/>
      <c r="AS53" s="171"/>
      <c r="AT53" s="171"/>
      <c r="AU53" s="171"/>
      <c r="AV53" s="171"/>
      <c r="AW53" s="171"/>
      <c r="AX53" s="171"/>
      <c r="AY53" s="171"/>
      <c r="AZ53" s="171"/>
    </row>
    <row r="54" spans="1:52" ht="12.75" customHeight="1">
      <c r="A54" s="46" t="s">
        <v>456</v>
      </c>
      <c r="B54" s="48" t="s">
        <v>99</v>
      </c>
      <c r="C54" s="308">
        <f t="shared" si="6"/>
        <v>0</v>
      </c>
      <c r="D54" s="147"/>
      <c r="E54" s="147"/>
      <c r="F54" s="147"/>
      <c r="G54" s="147"/>
      <c r="H54" s="147"/>
      <c r="I54" s="165">
        <f t="shared" si="7"/>
        <v>0</v>
      </c>
      <c r="J54" s="146">
        <f t="shared" si="12"/>
        <v>0</v>
      </c>
      <c r="K54" s="146">
        <f t="shared" si="13"/>
        <v>0</v>
      </c>
      <c r="L54" s="146">
        <f t="shared" si="14"/>
        <v>0</v>
      </c>
      <c r="M54" s="146">
        <f t="shared" si="15"/>
        <v>0</v>
      </c>
      <c r="N54" s="146">
        <f t="shared" si="16"/>
        <v>0</v>
      </c>
      <c r="O54" s="146">
        <f t="shared" si="17"/>
        <v>0</v>
      </c>
      <c r="P54" s="146">
        <f t="shared" si="18"/>
        <v>0</v>
      </c>
      <c r="Q54" s="146">
        <f t="shared" si="19"/>
        <v>0</v>
      </c>
      <c r="R54" s="146">
        <f t="shared" si="20"/>
        <v>0</v>
      </c>
      <c r="S54" s="300"/>
      <c r="T54" s="148"/>
      <c r="U54" s="148"/>
      <c r="V54" s="148"/>
      <c r="W54" s="148"/>
      <c r="X54" s="148"/>
      <c r="Y54" s="148"/>
      <c r="Z54" s="148"/>
      <c r="AA54" s="148"/>
      <c r="AB54" s="148"/>
      <c r="AC54" s="300"/>
      <c r="AD54" s="170"/>
      <c r="AE54" s="170"/>
      <c r="AF54" s="170"/>
      <c r="AG54" s="170"/>
      <c r="AH54" s="170"/>
      <c r="AI54" s="170"/>
      <c r="AJ54" s="170"/>
      <c r="AK54" s="170"/>
      <c r="AL54" s="170"/>
      <c r="AM54" s="166">
        <f t="shared" si="9"/>
        <v>0</v>
      </c>
      <c r="AN54" s="170"/>
      <c r="AO54" s="170"/>
      <c r="AP54" s="170"/>
      <c r="AQ54" s="170"/>
      <c r="AR54" s="170"/>
      <c r="AS54" s="171"/>
      <c r="AT54" s="171"/>
      <c r="AU54" s="171"/>
      <c r="AV54" s="171"/>
      <c r="AW54" s="171"/>
      <c r="AX54" s="171"/>
      <c r="AY54" s="171"/>
      <c r="AZ54" s="171"/>
    </row>
    <row r="55" spans="1:52" ht="12.75" customHeight="1">
      <c r="A55" s="46" t="s">
        <v>61</v>
      </c>
      <c r="B55" s="48" t="s">
        <v>100</v>
      </c>
      <c r="C55" s="308">
        <f t="shared" si="6"/>
        <v>0</v>
      </c>
      <c r="D55" s="147"/>
      <c r="E55" s="147"/>
      <c r="F55" s="147"/>
      <c r="G55" s="147"/>
      <c r="H55" s="147"/>
      <c r="I55" s="165">
        <f t="shared" si="7"/>
        <v>0</v>
      </c>
      <c r="J55" s="146">
        <f t="shared" si="12"/>
        <v>0</v>
      </c>
      <c r="K55" s="146">
        <f t="shared" si="13"/>
        <v>0</v>
      </c>
      <c r="L55" s="146">
        <f t="shared" si="14"/>
        <v>0</v>
      </c>
      <c r="M55" s="146">
        <f t="shared" si="15"/>
        <v>0</v>
      </c>
      <c r="N55" s="146">
        <f t="shared" si="16"/>
        <v>0</v>
      </c>
      <c r="O55" s="146">
        <f t="shared" si="17"/>
        <v>0</v>
      </c>
      <c r="P55" s="146">
        <f t="shared" si="18"/>
        <v>0</v>
      </c>
      <c r="Q55" s="146">
        <f t="shared" si="19"/>
        <v>0</v>
      </c>
      <c r="R55" s="146">
        <f t="shared" si="20"/>
        <v>0</v>
      </c>
      <c r="S55" s="300"/>
      <c r="T55" s="148"/>
      <c r="U55" s="148"/>
      <c r="V55" s="148"/>
      <c r="W55" s="148"/>
      <c r="X55" s="148"/>
      <c r="Y55" s="148"/>
      <c r="Z55" s="148"/>
      <c r="AA55" s="148"/>
      <c r="AB55" s="148"/>
      <c r="AC55" s="300"/>
      <c r="AD55" s="170"/>
      <c r="AE55" s="170"/>
      <c r="AF55" s="170"/>
      <c r="AG55" s="170"/>
      <c r="AH55" s="170"/>
      <c r="AI55" s="170"/>
      <c r="AJ55" s="170"/>
      <c r="AK55" s="170"/>
      <c r="AL55" s="170"/>
      <c r="AM55" s="166">
        <f t="shared" si="9"/>
        <v>0</v>
      </c>
      <c r="AN55" s="170"/>
      <c r="AO55" s="170"/>
      <c r="AP55" s="170"/>
      <c r="AQ55" s="170"/>
      <c r="AR55" s="170"/>
      <c r="AS55" s="171"/>
      <c r="AT55" s="171"/>
      <c r="AU55" s="171"/>
      <c r="AV55" s="171"/>
      <c r="AW55" s="171"/>
      <c r="AX55" s="171"/>
      <c r="AY55" s="171"/>
      <c r="AZ55" s="171"/>
    </row>
    <row r="56" spans="1:52" ht="12.75" customHeight="1">
      <c r="A56" s="46" t="s">
        <v>62</v>
      </c>
      <c r="B56" s="48" t="s">
        <v>101</v>
      </c>
      <c r="C56" s="308">
        <f t="shared" si="6"/>
        <v>0</v>
      </c>
      <c r="D56" s="147"/>
      <c r="E56" s="147"/>
      <c r="F56" s="147"/>
      <c r="G56" s="147"/>
      <c r="H56" s="147"/>
      <c r="I56" s="165">
        <f t="shared" si="7"/>
        <v>0</v>
      </c>
      <c r="J56" s="146">
        <f t="shared" si="12"/>
        <v>0</v>
      </c>
      <c r="K56" s="146">
        <f t="shared" si="13"/>
        <v>0</v>
      </c>
      <c r="L56" s="146">
        <f t="shared" si="14"/>
        <v>0</v>
      </c>
      <c r="M56" s="146">
        <f t="shared" si="15"/>
        <v>0</v>
      </c>
      <c r="N56" s="146">
        <f t="shared" si="16"/>
        <v>0</v>
      </c>
      <c r="O56" s="146">
        <f t="shared" si="17"/>
        <v>0</v>
      </c>
      <c r="P56" s="146">
        <f t="shared" si="18"/>
        <v>0</v>
      </c>
      <c r="Q56" s="146">
        <f t="shared" si="19"/>
        <v>0</v>
      </c>
      <c r="R56" s="146">
        <f t="shared" si="20"/>
        <v>0</v>
      </c>
      <c r="S56" s="300"/>
      <c r="T56" s="148"/>
      <c r="U56" s="148"/>
      <c r="V56" s="148"/>
      <c r="W56" s="148"/>
      <c r="X56" s="148"/>
      <c r="Y56" s="148"/>
      <c r="Z56" s="148"/>
      <c r="AA56" s="148"/>
      <c r="AB56" s="148"/>
      <c r="AC56" s="300"/>
      <c r="AD56" s="170"/>
      <c r="AE56" s="170"/>
      <c r="AF56" s="170"/>
      <c r="AG56" s="170"/>
      <c r="AH56" s="170"/>
      <c r="AI56" s="170"/>
      <c r="AJ56" s="170"/>
      <c r="AK56" s="170"/>
      <c r="AL56" s="170"/>
      <c r="AM56" s="166">
        <f t="shared" si="9"/>
        <v>0</v>
      </c>
      <c r="AN56" s="170"/>
      <c r="AO56" s="170"/>
      <c r="AP56" s="170"/>
      <c r="AQ56" s="170"/>
      <c r="AR56" s="170"/>
      <c r="AS56" s="171"/>
      <c r="AT56" s="171"/>
      <c r="AU56" s="171"/>
      <c r="AV56" s="171"/>
      <c r="AW56" s="171"/>
      <c r="AX56" s="171"/>
      <c r="AY56" s="171"/>
      <c r="AZ56" s="171"/>
    </row>
    <row r="57" spans="1:52" ht="12.75" customHeight="1">
      <c r="A57" s="46" t="s">
        <v>457</v>
      </c>
      <c r="B57" s="48" t="s">
        <v>102</v>
      </c>
      <c r="C57" s="308">
        <f t="shared" si="6"/>
        <v>0</v>
      </c>
      <c r="D57" s="147"/>
      <c r="E57" s="147"/>
      <c r="F57" s="147"/>
      <c r="G57" s="147"/>
      <c r="H57" s="147"/>
      <c r="I57" s="165">
        <f t="shared" si="7"/>
        <v>0</v>
      </c>
      <c r="J57" s="146">
        <f t="shared" si="12"/>
        <v>0</v>
      </c>
      <c r="K57" s="146">
        <f t="shared" si="13"/>
        <v>0</v>
      </c>
      <c r="L57" s="146">
        <f t="shared" si="14"/>
        <v>0</v>
      </c>
      <c r="M57" s="146">
        <f t="shared" si="15"/>
        <v>0</v>
      </c>
      <c r="N57" s="146">
        <f t="shared" si="16"/>
        <v>0</v>
      </c>
      <c r="O57" s="146">
        <f t="shared" si="17"/>
        <v>0</v>
      </c>
      <c r="P57" s="146">
        <f t="shared" si="18"/>
        <v>0</v>
      </c>
      <c r="Q57" s="146">
        <f t="shared" si="19"/>
        <v>0</v>
      </c>
      <c r="R57" s="146">
        <f t="shared" si="20"/>
        <v>0</v>
      </c>
      <c r="S57" s="300"/>
      <c r="T57" s="148"/>
      <c r="U57" s="148"/>
      <c r="V57" s="148"/>
      <c r="W57" s="148"/>
      <c r="X57" s="148"/>
      <c r="Y57" s="148"/>
      <c r="Z57" s="148"/>
      <c r="AA57" s="148"/>
      <c r="AB57" s="148"/>
      <c r="AC57" s="300"/>
      <c r="AD57" s="170"/>
      <c r="AE57" s="170"/>
      <c r="AF57" s="170"/>
      <c r="AG57" s="170"/>
      <c r="AH57" s="170"/>
      <c r="AI57" s="170"/>
      <c r="AJ57" s="170"/>
      <c r="AK57" s="170"/>
      <c r="AL57" s="170"/>
      <c r="AM57" s="166">
        <f t="shared" si="9"/>
        <v>0</v>
      </c>
      <c r="AN57" s="170"/>
      <c r="AO57" s="170"/>
      <c r="AP57" s="170"/>
      <c r="AQ57" s="170"/>
      <c r="AR57" s="170"/>
      <c r="AS57" s="171"/>
      <c r="AT57" s="171"/>
      <c r="AU57" s="171"/>
      <c r="AV57" s="171"/>
      <c r="AW57" s="171"/>
      <c r="AX57" s="171"/>
      <c r="AY57" s="171"/>
      <c r="AZ57" s="171"/>
    </row>
    <row r="58" spans="1:52" ht="12.75">
      <c r="A58" s="46" t="s">
        <v>458</v>
      </c>
      <c r="B58" s="47" t="s">
        <v>103</v>
      </c>
      <c r="C58" s="308">
        <f t="shared" si="6"/>
        <v>0</v>
      </c>
      <c r="D58" s="147"/>
      <c r="E58" s="147"/>
      <c r="F58" s="147"/>
      <c r="G58" s="147"/>
      <c r="H58" s="147"/>
      <c r="I58" s="165">
        <f t="shared" si="7"/>
        <v>0</v>
      </c>
      <c r="J58" s="146">
        <f t="shared" si="12"/>
        <v>0</v>
      </c>
      <c r="K58" s="146">
        <f t="shared" si="13"/>
        <v>0</v>
      </c>
      <c r="L58" s="146">
        <f t="shared" si="14"/>
        <v>0</v>
      </c>
      <c r="M58" s="146">
        <f t="shared" si="15"/>
        <v>0</v>
      </c>
      <c r="N58" s="146">
        <f t="shared" si="16"/>
        <v>0</v>
      </c>
      <c r="O58" s="146">
        <f t="shared" si="17"/>
        <v>0</v>
      </c>
      <c r="P58" s="146">
        <f t="shared" si="18"/>
        <v>0</v>
      </c>
      <c r="Q58" s="146">
        <f t="shared" si="19"/>
        <v>0</v>
      </c>
      <c r="R58" s="146">
        <f t="shared" si="20"/>
        <v>0</v>
      </c>
      <c r="S58" s="300"/>
      <c r="T58" s="148"/>
      <c r="U58" s="148"/>
      <c r="V58" s="148"/>
      <c r="W58" s="148"/>
      <c r="X58" s="148"/>
      <c r="Y58" s="148"/>
      <c r="Z58" s="148"/>
      <c r="AA58" s="148"/>
      <c r="AB58" s="148"/>
      <c r="AC58" s="300"/>
      <c r="AD58" s="170"/>
      <c r="AE58" s="170"/>
      <c r="AF58" s="170"/>
      <c r="AG58" s="170"/>
      <c r="AH58" s="170"/>
      <c r="AI58" s="170"/>
      <c r="AJ58" s="170"/>
      <c r="AK58" s="170"/>
      <c r="AL58" s="170"/>
      <c r="AM58" s="166">
        <f t="shared" si="9"/>
        <v>0</v>
      </c>
      <c r="AN58" s="170"/>
      <c r="AO58" s="170"/>
      <c r="AP58" s="170"/>
      <c r="AQ58" s="170"/>
      <c r="AR58" s="170"/>
      <c r="AS58" s="171"/>
      <c r="AT58" s="171"/>
      <c r="AU58" s="171"/>
      <c r="AV58" s="171"/>
      <c r="AW58" s="171"/>
      <c r="AX58" s="171"/>
      <c r="AY58" s="171"/>
      <c r="AZ58" s="171"/>
    </row>
    <row r="59" spans="1:52" ht="12.75">
      <c r="A59" s="85" t="s">
        <v>459</v>
      </c>
      <c r="B59" s="48" t="s">
        <v>104</v>
      </c>
      <c r="C59" s="308">
        <f t="shared" si="6"/>
        <v>0</v>
      </c>
      <c r="D59" s="147"/>
      <c r="E59" s="147"/>
      <c r="F59" s="147"/>
      <c r="G59" s="147"/>
      <c r="H59" s="147"/>
      <c r="I59" s="165">
        <f t="shared" si="7"/>
        <v>0</v>
      </c>
      <c r="J59" s="146">
        <f t="shared" si="12"/>
        <v>0</v>
      </c>
      <c r="K59" s="146">
        <f t="shared" si="13"/>
        <v>0</v>
      </c>
      <c r="L59" s="146">
        <f t="shared" si="14"/>
        <v>0</v>
      </c>
      <c r="M59" s="146">
        <f t="shared" si="15"/>
        <v>0</v>
      </c>
      <c r="N59" s="146">
        <f t="shared" si="16"/>
        <v>0</v>
      </c>
      <c r="O59" s="146">
        <f t="shared" si="17"/>
        <v>0</v>
      </c>
      <c r="P59" s="146">
        <f t="shared" si="18"/>
        <v>0</v>
      </c>
      <c r="Q59" s="146">
        <f t="shared" si="19"/>
        <v>0</v>
      </c>
      <c r="R59" s="146">
        <f t="shared" si="20"/>
        <v>0</v>
      </c>
      <c r="S59" s="300"/>
      <c r="T59" s="148"/>
      <c r="U59" s="148"/>
      <c r="V59" s="148"/>
      <c r="W59" s="148"/>
      <c r="X59" s="148"/>
      <c r="Y59" s="148"/>
      <c r="Z59" s="148"/>
      <c r="AA59" s="148"/>
      <c r="AB59" s="148"/>
      <c r="AC59" s="300"/>
      <c r="AD59" s="170"/>
      <c r="AE59" s="170"/>
      <c r="AF59" s="170"/>
      <c r="AG59" s="170"/>
      <c r="AH59" s="170"/>
      <c r="AI59" s="170"/>
      <c r="AJ59" s="170"/>
      <c r="AK59" s="170"/>
      <c r="AL59" s="170"/>
      <c r="AM59" s="166">
        <f t="shared" si="9"/>
        <v>0</v>
      </c>
      <c r="AN59" s="170"/>
      <c r="AO59" s="170"/>
      <c r="AP59" s="170"/>
      <c r="AQ59" s="170"/>
      <c r="AR59" s="170"/>
      <c r="AS59" s="171"/>
      <c r="AT59" s="171"/>
      <c r="AU59" s="171"/>
      <c r="AV59" s="171"/>
      <c r="AW59" s="171"/>
      <c r="AX59" s="171"/>
      <c r="AY59" s="171"/>
      <c r="AZ59" s="171"/>
    </row>
    <row r="60" spans="1:52" ht="12.75" customHeight="1">
      <c r="A60" s="46" t="s">
        <v>63</v>
      </c>
      <c r="B60" s="47" t="s">
        <v>105</v>
      </c>
      <c r="C60" s="308">
        <f t="shared" si="6"/>
        <v>0</v>
      </c>
      <c r="D60" s="147"/>
      <c r="E60" s="147"/>
      <c r="F60" s="147"/>
      <c r="G60" s="147"/>
      <c r="H60" s="147"/>
      <c r="I60" s="165">
        <f t="shared" si="7"/>
        <v>0</v>
      </c>
      <c r="J60" s="146">
        <f t="shared" si="12"/>
        <v>0</v>
      </c>
      <c r="K60" s="146">
        <f t="shared" si="13"/>
        <v>0</v>
      </c>
      <c r="L60" s="146">
        <f t="shared" si="14"/>
        <v>0</v>
      </c>
      <c r="M60" s="146">
        <f t="shared" si="15"/>
        <v>0</v>
      </c>
      <c r="N60" s="146">
        <f t="shared" si="16"/>
        <v>0</v>
      </c>
      <c r="O60" s="146">
        <f t="shared" si="17"/>
        <v>0</v>
      </c>
      <c r="P60" s="146">
        <f t="shared" si="18"/>
        <v>0</v>
      </c>
      <c r="Q60" s="146">
        <f t="shared" si="19"/>
        <v>0</v>
      </c>
      <c r="R60" s="146">
        <f t="shared" si="20"/>
        <v>0</v>
      </c>
      <c r="S60" s="300"/>
      <c r="T60" s="148"/>
      <c r="U60" s="148"/>
      <c r="V60" s="148"/>
      <c r="W60" s="148"/>
      <c r="X60" s="148"/>
      <c r="Y60" s="148"/>
      <c r="Z60" s="148"/>
      <c r="AA60" s="148"/>
      <c r="AB60" s="148"/>
      <c r="AC60" s="300"/>
      <c r="AD60" s="170"/>
      <c r="AE60" s="170"/>
      <c r="AF60" s="170"/>
      <c r="AG60" s="170"/>
      <c r="AH60" s="170"/>
      <c r="AI60" s="170"/>
      <c r="AJ60" s="170"/>
      <c r="AK60" s="170"/>
      <c r="AL60" s="170"/>
      <c r="AM60" s="166">
        <f t="shared" si="9"/>
        <v>0</v>
      </c>
      <c r="AN60" s="170"/>
      <c r="AO60" s="170"/>
      <c r="AP60" s="170"/>
      <c r="AQ60" s="170"/>
      <c r="AR60" s="170"/>
      <c r="AS60" s="171"/>
      <c r="AT60" s="171"/>
      <c r="AU60" s="171"/>
      <c r="AV60" s="171"/>
      <c r="AW60" s="171"/>
      <c r="AX60" s="171"/>
      <c r="AY60" s="171"/>
      <c r="AZ60" s="171"/>
    </row>
    <row r="61" spans="1:52" ht="13.5" customHeight="1">
      <c r="A61" s="46" t="s">
        <v>64</v>
      </c>
      <c r="B61" s="48" t="s">
        <v>106</v>
      </c>
      <c r="C61" s="308">
        <f t="shared" si="6"/>
        <v>0</v>
      </c>
      <c r="D61" s="147"/>
      <c r="E61" s="147"/>
      <c r="F61" s="147"/>
      <c r="G61" s="147"/>
      <c r="H61" s="147"/>
      <c r="I61" s="165">
        <f t="shared" si="7"/>
        <v>0</v>
      </c>
      <c r="J61" s="146">
        <f t="shared" si="12"/>
        <v>0</v>
      </c>
      <c r="K61" s="146">
        <f t="shared" si="13"/>
        <v>0</v>
      </c>
      <c r="L61" s="146">
        <f t="shared" si="14"/>
        <v>0</v>
      </c>
      <c r="M61" s="146">
        <f t="shared" si="15"/>
        <v>0</v>
      </c>
      <c r="N61" s="146">
        <f t="shared" si="16"/>
        <v>0</v>
      </c>
      <c r="O61" s="146">
        <f t="shared" si="17"/>
        <v>0</v>
      </c>
      <c r="P61" s="146">
        <f t="shared" si="18"/>
        <v>0</v>
      </c>
      <c r="Q61" s="146">
        <f t="shared" si="19"/>
        <v>0</v>
      </c>
      <c r="R61" s="146">
        <f t="shared" si="20"/>
        <v>0</v>
      </c>
      <c r="S61" s="300"/>
      <c r="T61" s="147"/>
      <c r="U61" s="147"/>
      <c r="V61" s="147"/>
      <c r="W61" s="148"/>
      <c r="X61" s="148"/>
      <c r="Y61" s="148"/>
      <c r="Z61" s="148"/>
      <c r="AA61" s="148"/>
      <c r="AB61" s="148"/>
      <c r="AC61" s="300"/>
      <c r="AD61" s="170"/>
      <c r="AE61" s="170"/>
      <c r="AF61" s="170"/>
      <c r="AG61" s="170"/>
      <c r="AH61" s="170"/>
      <c r="AI61" s="170"/>
      <c r="AJ61" s="170"/>
      <c r="AK61" s="170"/>
      <c r="AL61" s="170"/>
      <c r="AM61" s="166">
        <f t="shared" si="9"/>
        <v>0</v>
      </c>
      <c r="AN61" s="170"/>
      <c r="AO61" s="170"/>
      <c r="AP61" s="170"/>
      <c r="AQ61" s="170"/>
      <c r="AR61" s="170"/>
      <c r="AS61" s="171"/>
      <c r="AT61" s="171"/>
      <c r="AU61" s="171"/>
      <c r="AV61" s="171"/>
      <c r="AW61" s="171"/>
      <c r="AX61" s="171"/>
      <c r="AY61" s="171"/>
      <c r="AZ61" s="171"/>
    </row>
    <row r="62" spans="1:52" ht="12.75" customHeight="1">
      <c r="A62" s="46" t="s">
        <v>65</v>
      </c>
      <c r="B62" s="48" t="s">
        <v>107</v>
      </c>
      <c r="C62" s="308">
        <f t="shared" si="6"/>
        <v>1</v>
      </c>
      <c r="D62" s="147">
        <v>1</v>
      </c>
      <c r="E62" s="147"/>
      <c r="F62" s="147"/>
      <c r="G62" s="147"/>
      <c r="H62" s="147"/>
      <c r="I62" s="165">
        <f t="shared" si="7"/>
        <v>186</v>
      </c>
      <c r="J62" s="146">
        <f t="shared" si="12"/>
        <v>186</v>
      </c>
      <c r="K62" s="146">
        <f t="shared" si="13"/>
        <v>186</v>
      </c>
      <c r="L62" s="146">
        <f t="shared" si="14"/>
        <v>71</v>
      </c>
      <c r="M62" s="146">
        <f t="shared" si="15"/>
        <v>0</v>
      </c>
      <c r="N62" s="146">
        <f t="shared" si="16"/>
        <v>35</v>
      </c>
      <c r="O62" s="146">
        <f t="shared" si="17"/>
        <v>27</v>
      </c>
      <c r="P62" s="146">
        <f t="shared" si="18"/>
        <v>8</v>
      </c>
      <c r="Q62" s="146">
        <f t="shared" si="19"/>
        <v>0</v>
      </c>
      <c r="R62" s="146">
        <f t="shared" si="20"/>
        <v>0</v>
      </c>
      <c r="S62" s="300">
        <v>60</v>
      </c>
      <c r="T62" s="148">
        <v>60</v>
      </c>
      <c r="U62" s="148">
        <v>60</v>
      </c>
      <c r="V62" s="148">
        <v>20</v>
      </c>
      <c r="W62" s="148">
        <v>0</v>
      </c>
      <c r="X62" s="148">
        <v>3</v>
      </c>
      <c r="Y62" s="148">
        <v>5</v>
      </c>
      <c r="Z62" s="148">
        <v>2</v>
      </c>
      <c r="AA62" s="148">
        <v>0</v>
      </c>
      <c r="AB62" s="148">
        <v>0</v>
      </c>
      <c r="AC62" s="300">
        <v>126</v>
      </c>
      <c r="AD62" s="170">
        <v>126</v>
      </c>
      <c r="AE62" s="170">
        <v>126</v>
      </c>
      <c r="AF62" s="170">
        <v>51</v>
      </c>
      <c r="AG62" s="170">
        <v>0</v>
      </c>
      <c r="AH62" s="170">
        <v>32</v>
      </c>
      <c r="AI62" s="170">
        <v>22</v>
      </c>
      <c r="AJ62" s="170">
        <v>6</v>
      </c>
      <c r="AK62" s="170">
        <v>0</v>
      </c>
      <c r="AL62" s="170">
        <v>0</v>
      </c>
      <c r="AM62" s="166">
        <f t="shared" si="9"/>
        <v>0</v>
      </c>
      <c r="AN62" s="170"/>
      <c r="AO62" s="170"/>
      <c r="AP62" s="170"/>
      <c r="AQ62" s="170"/>
      <c r="AR62" s="170"/>
      <c r="AS62" s="171"/>
      <c r="AT62" s="171"/>
      <c r="AU62" s="171"/>
      <c r="AV62" s="171"/>
      <c r="AW62" s="171"/>
      <c r="AX62" s="171"/>
      <c r="AY62" s="171"/>
      <c r="AZ62" s="171"/>
    </row>
    <row r="63" spans="1:52" ht="12.75" customHeight="1">
      <c r="A63" s="46" t="s">
        <v>460</v>
      </c>
      <c r="B63" s="48" t="s">
        <v>108</v>
      </c>
      <c r="C63" s="308">
        <f t="shared" si="6"/>
        <v>0</v>
      </c>
      <c r="D63" s="147"/>
      <c r="E63" s="147"/>
      <c r="F63" s="147"/>
      <c r="G63" s="147"/>
      <c r="H63" s="147"/>
      <c r="I63" s="165">
        <f t="shared" si="7"/>
        <v>0</v>
      </c>
      <c r="J63" s="146">
        <f t="shared" si="12"/>
        <v>0</v>
      </c>
      <c r="K63" s="146">
        <f t="shared" si="13"/>
        <v>0</v>
      </c>
      <c r="L63" s="146">
        <f t="shared" si="14"/>
        <v>0</v>
      </c>
      <c r="M63" s="146">
        <f t="shared" si="15"/>
        <v>0</v>
      </c>
      <c r="N63" s="146">
        <f t="shared" si="16"/>
        <v>0</v>
      </c>
      <c r="O63" s="146">
        <f t="shared" si="17"/>
        <v>0</v>
      </c>
      <c r="P63" s="146">
        <f t="shared" si="18"/>
        <v>0</v>
      </c>
      <c r="Q63" s="146">
        <f t="shared" si="19"/>
        <v>0</v>
      </c>
      <c r="R63" s="146">
        <f t="shared" si="20"/>
        <v>0</v>
      </c>
      <c r="S63" s="300"/>
      <c r="T63" s="148"/>
      <c r="U63" s="148"/>
      <c r="V63" s="148"/>
      <c r="W63" s="148"/>
      <c r="X63" s="148"/>
      <c r="Y63" s="148"/>
      <c r="Z63" s="148"/>
      <c r="AA63" s="148"/>
      <c r="AB63" s="148"/>
      <c r="AC63" s="300"/>
      <c r="AD63" s="170"/>
      <c r="AE63" s="170"/>
      <c r="AF63" s="170"/>
      <c r="AG63" s="170"/>
      <c r="AH63" s="170"/>
      <c r="AI63" s="170"/>
      <c r="AJ63" s="170"/>
      <c r="AK63" s="170"/>
      <c r="AL63" s="170"/>
      <c r="AM63" s="166">
        <f t="shared" si="9"/>
        <v>0</v>
      </c>
      <c r="AN63" s="170"/>
      <c r="AO63" s="170"/>
      <c r="AP63" s="170"/>
      <c r="AQ63" s="170"/>
      <c r="AR63" s="170"/>
      <c r="AS63" s="171"/>
      <c r="AT63" s="171"/>
      <c r="AU63" s="171"/>
      <c r="AV63" s="171"/>
      <c r="AW63" s="171"/>
      <c r="AX63" s="171"/>
      <c r="AY63" s="171"/>
      <c r="AZ63" s="171"/>
    </row>
    <row r="64" spans="1:52" ht="12.75" customHeight="1">
      <c r="A64" s="46" t="s">
        <v>461</v>
      </c>
      <c r="B64" s="48" t="s">
        <v>109</v>
      </c>
      <c r="C64" s="308">
        <f t="shared" si="6"/>
        <v>0</v>
      </c>
      <c r="D64" s="147"/>
      <c r="E64" s="147"/>
      <c r="F64" s="147"/>
      <c r="G64" s="147"/>
      <c r="H64" s="147"/>
      <c r="I64" s="165">
        <f t="shared" si="7"/>
        <v>0</v>
      </c>
      <c r="J64" s="146">
        <f t="shared" si="12"/>
        <v>0</v>
      </c>
      <c r="K64" s="146">
        <f t="shared" si="13"/>
        <v>0</v>
      </c>
      <c r="L64" s="146">
        <f t="shared" si="14"/>
        <v>0</v>
      </c>
      <c r="M64" s="146">
        <f t="shared" si="15"/>
        <v>0</v>
      </c>
      <c r="N64" s="146">
        <f t="shared" si="16"/>
        <v>0</v>
      </c>
      <c r="O64" s="146">
        <f t="shared" si="17"/>
        <v>0</v>
      </c>
      <c r="P64" s="146">
        <f t="shared" si="18"/>
        <v>0</v>
      </c>
      <c r="Q64" s="146">
        <f t="shared" si="19"/>
        <v>0</v>
      </c>
      <c r="R64" s="146">
        <f t="shared" si="20"/>
        <v>0</v>
      </c>
      <c r="S64" s="300"/>
      <c r="T64" s="148"/>
      <c r="U64" s="148"/>
      <c r="V64" s="148"/>
      <c r="W64" s="148"/>
      <c r="X64" s="148"/>
      <c r="Y64" s="148"/>
      <c r="Z64" s="148"/>
      <c r="AA64" s="148"/>
      <c r="AB64" s="148"/>
      <c r="AC64" s="300"/>
      <c r="AD64" s="170"/>
      <c r="AE64" s="170"/>
      <c r="AF64" s="170"/>
      <c r="AG64" s="170"/>
      <c r="AH64" s="170"/>
      <c r="AI64" s="170"/>
      <c r="AJ64" s="170"/>
      <c r="AK64" s="170"/>
      <c r="AL64" s="170"/>
      <c r="AM64" s="166">
        <f t="shared" si="9"/>
        <v>0</v>
      </c>
      <c r="AN64" s="170"/>
      <c r="AO64" s="170"/>
      <c r="AP64" s="170"/>
      <c r="AQ64" s="170"/>
      <c r="AR64" s="170"/>
      <c r="AS64" s="171"/>
      <c r="AT64" s="171"/>
      <c r="AU64" s="171"/>
      <c r="AV64" s="171"/>
      <c r="AW64" s="171"/>
      <c r="AX64" s="171"/>
      <c r="AY64" s="171"/>
      <c r="AZ64" s="171"/>
    </row>
    <row r="65" spans="1:52" ht="12.75">
      <c r="A65" s="46" t="s">
        <v>66</v>
      </c>
      <c r="B65" s="48" t="s">
        <v>110</v>
      </c>
      <c r="C65" s="308">
        <f t="shared" si="6"/>
        <v>0</v>
      </c>
      <c r="D65" s="147"/>
      <c r="E65" s="147"/>
      <c r="F65" s="147"/>
      <c r="G65" s="147"/>
      <c r="H65" s="147"/>
      <c r="I65" s="165">
        <f t="shared" si="7"/>
        <v>0</v>
      </c>
      <c r="J65" s="146">
        <f t="shared" si="12"/>
        <v>0</v>
      </c>
      <c r="K65" s="146">
        <f t="shared" si="13"/>
        <v>0</v>
      </c>
      <c r="L65" s="146">
        <f t="shared" si="14"/>
        <v>0</v>
      </c>
      <c r="M65" s="146">
        <f t="shared" si="15"/>
        <v>0</v>
      </c>
      <c r="N65" s="146">
        <f t="shared" si="16"/>
        <v>0</v>
      </c>
      <c r="O65" s="146">
        <f t="shared" si="17"/>
        <v>0</v>
      </c>
      <c r="P65" s="146">
        <f t="shared" si="18"/>
        <v>0</v>
      </c>
      <c r="Q65" s="146">
        <f t="shared" si="19"/>
        <v>0</v>
      </c>
      <c r="R65" s="146">
        <f t="shared" si="20"/>
        <v>0</v>
      </c>
      <c r="S65" s="300"/>
      <c r="T65" s="148"/>
      <c r="U65" s="148"/>
      <c r="V65" s="148"/>
      <c r="W65" s="148"/>
      <c r="X65" s="148"/>
      <c r="Y65" s="148"/>
      <c r="Z65" s="148"/>
      <c r="AA65" s="148"/>
      <c r="AB65" s="148"/>
      <c r="AC65" s="300"/>
      <c r="AD65" s="170"/>
      <c r="AE65" s="170"/>
      <c r="AF65" s="170"/>
      <c r="AG65" s="170"/>
      <c r="AH65" s="170"/>
      <c r="AI65" s="170"/>
      <c r="AJ65" s="170"/>
      <c r="AK65" s="170"/>
      <c r="AL65" s="170"/>
      <c r="AM65" s="166">
        <f t="shared" si="9"/>
        <v>0</v>
      </c>
      <c r="AN65" s="170"/>
      <c r="AO65" s="170"/>
      <c r="AP65" s="170"/>
      <c r="AQ65" s="170"/>
      <c r="AR65" s="170"/>
      <c r="AS65" s="171"/>
      <c r="AT65" s="171"/>
      <c r="AU65" s="171"/>
      <c r="AV65" s="171"/>
      <c r="AW65" s="171"/>
      <c r="AX65" s="171"/>
      <c r="AY65" s="171"/>
      <c r="AZ65" s="171"/>
    </row>
    <row r="66" spans="1:52" ht="12.75" customHeight="1">
      <c r="A66" s="46" t="s">
        <v>462</v>
      </c>
      <c r="B66" s="48" t="s">
        <v>111</v>
      </c>
      <c r="C66" s="308">
        <f t="shared" si="6"/>
        <v>0</v>
      </c>
      <c r="D66" s="147"/>
      <c r="E66" s="147"/>
      <c r="F66" s="147"/>
      <c r="G66" s="147"/>
      <c r="H66" s="147"/>
      <c r="I66" s="165">
        <f t="shared" si="7"/>
        <v>0</v>
      </c>
      <c r="J66" s="146">
        <f t="shared" si="12"/>
        <v>0</v>
      </c>
      <c r="K66" s="146">
        <f t="shared" si="13"/>
        <v>0</v>
      </c>
      <c r="L66" s="146">
        <f t="shared" si="14"/>
        <v>0</v>
      </c>
      <c r="M66" s="146">
        <f t="shared" si="15"/>
        <v>0</v>
      </c>
      <c r="N66" s="146">
        <f t="shared" si="16"/>
        <v>0</v>
      </c>
      <c r="O66" s="146">
        <f t="shared" si="17"/>
        <v>0</v>
      </c>
      <c r="P66" s="146">
        <f t="shared" si="18"/>
        <v>0</v>
      </c>
      <c r="Q66" s="146">
        <f t="shared" si="19"/>
        <v>0</v>
      </c>
      <c r="R66" s="146">
        <f t="shared" si="20"/>
        <v>0</v>
      </c>
      <c r="S66" s="300"/>
      <c r="T66" s="148"/>
      <c r="U66" s="148"/>
      <c r="V66" s="148"/>
      <c r="W66" s="148"/>
      <c r="X66" s="148"/>
      <c r="Y66" s="148"/>
      <c r="Z66" s="148"/>
      <c r="AA66" s="148"/>
      <c r="AB66" s="148"/>
      <c r="AC66" s="300"/>
      <c r="AD66" s="170"/>
      <c r="AE66" s="170"/>
      <c r="AF66" s="170"/>
      <c r="AG66" s="170"/>
      <c r="AH66" s="170"/>
      <c r="AI66" s="170"/>
      <c r="AJ66" s="170"/>
      <c r="AK66" s="170"/>
      <c r="AL66" s="170"/>
      <c r="AM66" s="166">
        <f t="shared" si="9"/>
        <v>0</v>
      </c>
      <c r="AN66" s="170"/>
      <c r="AO66" s="170"/>
      <c r="AP66" s="170"/>
      <c r="AQ66" s="170"/>
      <c r="AR66" s="170"/>
      <c r="AS66" s="171"/>
      <c r="AT66" s="171"/>
      <c r="AU66" s="171"/>
      <c r="AV66" s="171"/>
      <c r="AW66" s="171"/>
      <c r="AX66" s="171"/>
      <c r="AY66" s="171"/>
      <c r="AZ66" s="171"/>
    </row>
    <row r="67" spans="1:52" ht="12.75">
      <c r="A67" s="46" t="s">
        <v>191</v>
      </c>
      <c r="B67" s="48" t="s">
        <v>112</v>
      </c>
      <c r="C67" s="308">
        <f t="shared" si="6"/>
        <v>0</v>
      </c>
      <c r="D67" s="147"/>
      <c r="E67" s="147"/>
      <c r="F67" s="147"/>
      <c r="G67" s="147"/>
      <c r="H67" s="147"/>
      <c r="I67" s="165">
        <f t="shared" si="7"/>
        <v>0</v>
      </c>
      <c r="J67" s="146">
        <f t="shared" si="12"/>
        <v>0</v>
      </c>
      <c r="K67" s="146">
        <f t="shared" si="13"/>
        <v>0</v>
      </c>
      <c r="L67" s="146">
        <f t="shared" si="14"/>
        <v>0</v>
      </c>
      <c r="M67" s="146">
        <f t="shared" si="15"/>
        <v>0</v>
      </c>
      <c r="N67" s="146">
        <f t="shared" si="16"/>
        <v>0</v>
      </c>
      <c r="O67" s="146">
        <f t="shared" si="17"/>
        <v>0</v>
      </c>
      <c r="P67" s="146">
        <f t="shared" si="18"/>
        <v>0</v>
      </c>
      <c r="Q67" s="146">
        <f t="shared" si="19"/>
        <v>0</v>
      </c>
      <c r="R67" s="146">
        <f t="shared" si="20"/>
        <v>0</v>
      </c>
      <c r="S67" s="300"/>
      <c r="T67" s="148"/>
      <c r="U67" s="148"/>
      <c r="V67" s="148"/>
      <c r="W67" s="148"/>
      <c r="X67" s="148"/>
      <c r="Y67" s="148"/>
      <c r="Z67" s="148"/>
      <c r="AA67" s="148"/>
      <c r="AB67" s="148"/>
      <c r="AC67" s="300"/>
      <c r="AD67" s="170"/>
      <c r="AE67" s="170"/>
      <c r="AF67" s="170"/>
      <c r="AG67" s="170"/>
      <c r="AH67" s="170"/>
      <c r="AI67" s="170"/>
      <c r="AJ67" s="170"/>
      <c r="AK67" s="170"/>
      <c r="AL67" s="170"/>
      <c r="AM67" s="166">
        <f t="shared" si="9"/>
        <v>0</v>
      </c>
      <c r="AN67" s="170"/>
      <c r="AO67" s="170"/>
      <c r="AP67" s="170"/>
      <c r="AQ67" s="170"/>
      <c r="AR67" s="170"/>
      <c r="AS67" s="171"/>
      <c r="AT67" s="171"/>
      <c r="AU67" s="171"/>
      <c r="AV67" s="171"/>
      <c r="AW67" s="171"/>
      <c r="AX67" s="171"/>
      <c r="AY67" s="171"/>
      <c r="AZ67" s="171"/>
    </row>
    <row r="68" spans="1:52" ht="12.75" customHeight="1">
      <c r="A68" s="46" t="s">
        <v>463</v>
      </c>
      <c r="B68" s="48" t="s">
        <v>113</v>
      </c>
      <c r="C68" s="308">
        <f t="shared" si="6"/>
        <v>0</v>
      </c>
      <c r="D68" s="147"/>
      <c r="E68" s="147"/>
      <c r="F68" s="147"/>
      <c r="G68" s="147"/>
      <c r="H68" s="147"/>
      <c r="I68" s="165">
        <f t="shared" si="7"/>
        <v>0</v>
      </c>
      <c r="J68" s="146">
        <f t="shared" si="12"/>
        <v>0</v>
      </c>
      <c r="K68" s="146">
        <f t="shared" si="13"/>
        <v>0</v>
      </c>
      <c r="L68" s="146">
        <f t="shared" si="14"/>
        <v>0</v>
      </c>
      <c r="M68" s="146">
        <f t="shared" si="15"/>
        <v>0</v>
      </c>
      <c r="N68" s="146">
        <f t="shared" si="16"/>
        <v>0</v>
      </c>
      <c r="O68" s="146">
        <f t="shared" si="17"/>
        <v>0</v>
      </c>
      <c r="P68" s="146">
        <f t="shared" si="18"/>
        <v>0</v>
      </c>
      <c r="Q68" s="146">
        <f t="shared" si="19"/>
        <v>0</v>
      </c>
      <c r="R68" s="146">
        <f t="shared" si="20"/>
        <v>0</v>
      </c>
      <c r="S68" s="300"/>
      <c r="T68" s="148"/>
      <c r="U68" s="148"/>
      <c r="V68" s="148"/>
      <c r="W68" s="148"/>
      <c r="X68" s="148"/>
      <c r="Y68" s="148"/>
      <c r="Z68" s="148"/>
      <c r="AA68" s="148"/>
      <c r="AB68" s="148"/>
      <c r="AC68" s="300"/>
      <c r="AD68" s="170"/>
      <c r="AE68" s="170"/>
      <c r="AF68" s="170"/>
      <c r="AG68" s="170"/>
      <c r="AH68" s="170"/>
      <c r="AI68" s="170"/>
      <c r="AJ68" s="170"/>
      <c r="AK68" s="170"/>
      <c r="AL68" s="170"/>
      <c r="AM68" s="166">
        <f t="shared" si="9"/>
        <v>0</v>
      </c>
      <c r="AN68" s="170"/>
      <c r="AO68" s="170"/>
      <c r="AP68" s="170"/>
      <c r="AQ68" s="170"/>
      <c r="AR68" s="170"/>
      <c r="AS68" s="171"/>
      <c r="AT68" s="171"/>
      <c r="AU68" s="171"/>
      <c r="AV68" s="171"/>
      <c r="AW68" s="171"/>
      <c r="AX68" s="171"/>
      <c r="AY68" s="171"/>
      <c r="AZ68" s="171"/>
    </row>
    <row r="69" spans="1:52" ht="12.75" customHeight="1">
      <c r="A69" s="46" t="s">
        <v>67</v>
      </c>
      <c r="B69" s="48" t="s">
        <v>114</v>
      </c>
      <c r="C69" s="308">
        <f t="shared" si="6"/>
        <v>0</v>
      </c>
      <c r="D69" s="147"/>
      <c r="E69" s="147"/>
      <c r="F69" s="147"/>
      <c r="G69" s="147"/>
      <c r="H69" s="147"/>
      <c r="I69" s="165">
        <f t="shared" si="7"/>
        <v>0</v>
      </c>
      <c r="J69" s="146">
        <f t="shared" si="12"/>
        <v>0</v>
      </c>
      <c r="K69" s="146">
        <f t="shared" si="13"/>
        <v>0</v>
      </c>
      <c r="L69" s="146">
        <f t="shared" si="14"/>
        <v>0</v>
      </c>
      <c r="M69" s="146">
        <f t="shared" si="15"/>
        <v>0</v>
      </c>
      <c r="N69" s="146">
        <f t="shared" si="16"/>
        <v>0</v>
      </c>
      <c r="O69" s="146">
        <f t="shared" si="17"/>
        <v>0</v>
      </c>
      <c r="P69" s="146">
        <f t="shared" si="18"/>
        <v>0</v>
      </c>
      <c r="Q69" s="146">
        <f t="shared" si="19"/>
        <v>0</v>
      </c>
      <c r="R69" s="146">
        <f t="shared" si="20"/>
        <v>0</v>
      </c>
      <c r="S69" s="300"/>
      <c r="T69" s="148"/>
      <c r="U69" s="148"/>
      <c r="V69" s="148"/>
      <c r="W69" s="148"/>
      <c r="X69" s="148"/>
      <c r="Y69" s="148"/>
      <c r="Z69" s="148"/>
      <c r="AA69" s="148"/>
      <c r="AB69" s="148"/>
      <c r="AC69" s="300"/>
      <c r="AD69" s="170"/>
      <c r="AE69" s="170"/>
      <c r="AF69" s="170"/>
      <c r="AG69" s="170"/>
      <c r="AH69" s="170"/>
      <c r="AI69" s="170"/>
      <c r="AJ69" s="170"/>
      <c r="AK69" s="170"/>
      <c r="AL69" s="170"/>
      <c r="AM69" s="166">
        <f t="shared" si="9"/>
        <v>0</v>
      </c>
      <c r="AN69" s="170"/>
      <c r="AO69" s="170"/>
      <c r="AP69" s="170"/>
      <c r="AQ69" s="170"/>
      <c r="AR69" s="170"/>
      <c r="AS69" s="171"/>
      <c r="AT69" s="171"/>
      <c r="AU69" s="171"/>
      <c r="AV69" s="171"/>
      <c r="AW69" s="171"/>
      <c r="AX69" s="171"/>
      <c r="AY69" s="171"/>
      <c r="AZ69" s="171"/>
    </row>
    <row r="70" spans="1:52" ht="12.75" customHeight="1">
      <c r="A70" s="46" t="s">
        <v>464</v>
      </c>
      <c r="B70" s="48" t="s">
        <v>116</v>
      </c>
      <c r="C70" s="308">
        <f t="shared" si="6"/>
        <v>0</v>
      </c>
      <c r="D70" s="147"/>
      <c r="E70" s="147"/>
      <c r="F70" s="147"/>
      <c r="G70" s="147"/>
      <c r="H70" s="147"/>
      <c r="I70" s="165">
        <f t="shared" si="7"/>
        <v>0</v>
      </c>
      <c r="J70" s="146">
        <f t="shared" si="12"/>
        <v>0</v>
      </c>
      <c r="K70" s="146">
        <f t="shared" si="13"/>
        <v>0</v>
      </c>
      <c r="L70" s="146">
        <f t="shared" si="14"/>
        <v>0</v>
      </c>
      <c r="M70" s="146">
        <f t="shared" si="15"/>
        <v>0</v>
      </c>
      <c r="N70" s="146">
        <f t="shared" si="16"/>
        <v>0</v>
      </c>
      <c r="O70" s="146">
        <f t="shared" si="17"/>
        <v>0</v>
      </c>
      <c r="P70" s="146">
        <f t="shared" si="18"/>
        <v>0</v>
      </c>
      <c r="Q70" s="146">
        <f t="shared" si="19"/>
        <v>0</v>
      </c>
      <c r="R70" s="146">
        <f t="shared" si="20"/>
        <v>0</v>
      </c>
      <c r="S70" s="300"/>
      <c r="T70" s="148"/>
      <c r="U70" s="148"/>
      <c r="V70" s="148"/>
      <c r="W70" s="148"/>
      <c r="X70" s="148"/>
      <c r="Y70" s="148"/>
      <c r="Z70" s="148"/>
      <c r="AA70" s="148"/>
      <c r="AB70" s="148"/>
      <c r="AC70" s="300"/>
      <c r="AD70" s="170"/>
      <c r="AE70" s="170"/>
      <c r="AF70" s="170"/>
      <c r="AG70" s="170"/>
      <c r="AH70" s="170"/>
      <c r="AI70" s="170"/>
      <c r="AJ70" s="170"/>
      <c r="AK70" s="170"/>
      <c r="AL70" s="170"/>
      <c r="AM70" s="166">
        <f t="shared" si="9"/>
        <v>0</v>
      </c>
      <c r="AN70" s="170"/>
      <c r="AO70" s="170"/>
      <c r="AP70" s="170"/>
      <c r="AQ70" s="170"/>
      <c r="AR70" s="170"/>
      <c r="AS70" s="171"/>
      <c r="AT70" s="171"/>
      <c r="AU70" s="171"/>
      <c r="AV70" s="171"/>
      <c r="AW70" s="171"/>
      <c r="AX70" s="171"/>
      <c r="AY70" s="171"/>
      <c r="AZ70" s="171"/>
    </row>
    <row r="71" spans="1:52" ht="12.75" customHeight="1">
      <c r="A71" s="46" t="s">
        <v>68</v>
      </c>
      <c r="B71" s="48" t="s">
        <v>146</v>
      </c>
      <c r="C71" s="308">
        <f t="shared" si="6"/>
        <v>0</v>
      </c>
      <c r="D71" s="147"/>
      <c r="E71" s="147"/>
      <c r="F71" s="147"/>
      <c r="G71" s="147"/>
      <c r="H71" s="147"/>
      <c r="I71" s="165">
        <f t="shared" si="7"/>
        <v>0</v>
      </c>
      <c r="J71" s="146">
        <f aca="true" t="shared" si="21" ref="J71:J102">T71+AD71+AR71</f>
        <v>0</v>
      </c>
      <c r="K71" s="146">
        <f aca="true" t="shared" si="22" ref="K71:K102">U71+AE71+AS71</f>
        <v>0</v>
      </c>
      <c r="L71" s="146">
        <f aca="true" t="shared" si="23" ref="L71:L102">V71+AF71+AT71</f>
        <v>0</v>
      </c>
      <c r="M71" s="146">
        <f aca="true" t="shared" si="24" ref="M71:M102">W71+AG71+AU71</f>
        <v>0</v>
      </c>
      <c r="N71" s="146">
        <f aca="true" t="shared" si="25" ref="N71:N102">X71+AH71+AV71</f>
        <v>0</v>
      </c>
      <c r="O71" s="146">
        <f aca="true" t="shared" si="26" ref="O71:O102">Y71+AI71+AW71</f>
        <v>0</v>
      </c>
      <c r="P71" s="146">
        <f aca="true" t="shared" si="27" ref="P71:P102">Z71+AJ71+AX71</f>
        <v>0</v>
      </c>
      <c r="Q71" s="146">
        <f aca="true" t="shared" si="28" ref="Q71:Q102">AA71+AK71+AY71</f>
        <v>0</v>
      </c>
      <c r="R71" s="146">
        <f aca="true" t="shared" si="29" ref="R71:R102">AB71+AL71+AZ71</f>
        <v>0</v>
      </c>
      <c r="S71" s="300"/>
      <c r="T71" s="148"/>
      <c r="U71" s="148"/>
      <c r="V71" s="148"/>
      <c r="W71" s="148"/>
      <c r="X71" s="148"/>
      <c r="Y71" s="148"/>
      <c r="Z71" s="148"/>
      <c r="AA71" s="148"/>
      <c r="AB71" s="148"/>
      <c r="AC71" s="300"/>
      <c r="AD71" s="170"/>
      <c r="AE71" s="170"/>
      <c r="AF71" s="170"/>
      <c r="AG71" s="170"/>
      <c r="AH71" s="170"/>
      <c r="AI71" s="170"/>
      <c r="AJ71" s="170"/>
      <c r="AK71" s="170"/>
      <c r="AL71" s="170"/>
      <c r="AM71" s="166">
        <f t="shared" si="9"/>
        <v>0</v>
      </c>
      <c r="AN71" s="170"/>
      <c r="AO71" s="170"/>
      <c r="AP71" s="170"/>
      <c r="AQ71" s="170"/>
      <c r="AR71" s="170"/>
      <c r="AS71" s="171"/>
      <c r="AT71" s="171"/>
      <c r="AU71" s="171"/>
      <c r="AV71" s="171"/>
      <c r="AW71" s="171"/>
      <c r="AX71" s="171"/>
      <c r="AY71" s="171"/>
      <c r="AZ71" s="171"/>
    </row>
    <row r="72" spans="1:52" ht="12.75" customHeight="1">
      <c r="A72" s="46" t="s">
        <v>69</v>
      </c>
      <c r="B72" s="48" t="s">
        <v>147</v>
      </c>
      <c r="C72" s="308">
        <f aca="true" t="shared" si="30" ref="C72:C135">D72+E72+F72+G72+H72</f>
        <v>0</v>
      </c>
      <c r="D72" s="147"/>
      <c r="E72" s="147"/>
      <c r="F72" s="147"/>
      <c r="G72" s="147"/>
      <c r="H72" s="147"/>
      <c r="I72" s="165">
        <f aca="true" t="shared" si="31" ref="I72:I135">S72+AM72+AC72</f>
        <v>0</v>
      </c>
      <c r="J72" s="146">
        <f t="shared" si="21"/>
        <v>0</v>
      </c>
      <c r="K72" s="146">
        <f t="shared" si="22"/>
        <v>0</v>
      </c>
      <c r="L72" s="146">
        <f t="shared" si="23"/>
        <v>0</v>
      </c>
      <c r="M72" s="146">
        <f t="shared" si="24"/>
        <v>0</v>
      </c>
      <c r="N72" s="146">
        <f t="shared" si="25"/>
        <v>0</v>
      </c>
      <c r="O72" s="146">
        <f t="shared" si="26"/>
        <v>0</v>
      </c>
      <c r="P72" s="146">
        <f t="shared" si="27"/>
        <v>0</v>
      </c>
      <c r="Q72" s="146">
        <f t="shared" si="28"/>
        <v>0</v>
      </c>
      <c r="R72" s="146">
        <f t="shared" si="29"/>
        <v>0</v>
      </c>
      <c r="S72" s="300"/>
      <c r="T72" s="148"/>
      <c r="U72" s="148"/>
      <c r="V72" s="148"/>
      <c r="W72" s="148"/>
      <c r="X72" s="148"/>
      <c r="Y72" s="148"/>
      <c r="Z72" s="148"/>
      <c r="AA72" s="148"/>
      <c r="AB72" s="148"/>
      <c r="AC72" s="300"/>
      <c r="AD72" s="170"/>
      <c r="AE72" s="170"/>
      <c r="AF72" s="170"/>
      <c r="AG72" s="170"/>
      <c r="AH72" s="170"/>
      <c r="AI72" s="170"/>
      <c r="AJ72" s="170"/>
      <c r="AK72" s="170"/>
      <c r="AL72" s="170"/>
      <c r="AM72" s="166">
        <f aca="true" t="shared" si="32" ref="AM72:AM135">AN72+AO72+AP72+AQ72</f>
        <v>0</v>
      </c>
      <c r="AN72" s="170"/>
      <c r="AO72" s="170"/>
      <c r="AP72" s="170"/>
      <c r="AQ72" s="170"/>
      <c r="AR72" s="170"/>
      <c r="AS72" s="171"/>
      <c r="AT72" s="171"/>
      <c r="AU72" s="171"/>
      <c r="AV72" s="171"/>
      <c r="AW72" s="171"/>
      <c r="AX72" s="171"/>
      <c r="AY72" s="171"/>
      <c r="AZ72" s="171"/>
    </row>
    <row r="73" spans="1:52" ht="12.75" customHeight="1">
      <c r="A73" s="46" t="s">
        <v>465</v>
      </c>
      <c r="B73" s="48" t="s">
        <v>115</v>
      </c>
      <c r="C73" s="308">
        <f t="shared" si="30"/>
        <v>0</v>
      </c>
      <c r="D73" s="147"/>
      <c r="E73" s="147"/>
      <c r="F73" s="147"/>
      <c r="G73" s="147"/>
      <c r="H73" s="147"/>
      <c r="I73" s="165">
        <f t="shared" si="31"/>
        <v>0</v>
      </c>
      <c r="J73" s="146">
        <f t="shared" si="21"/>
        <v>0</v>
      </c>
      <c r="K73" s="146">
        <f t="shared" si="22"/>
        <v>0</v>
      </c>
      <c r="L73" s="146">
        <f t="shared" si="23"/>
        <v>0</v>
      </c>
      <c r="M73" s="146">
        <f t="shared" si="24"/>
        <v>0</v>
      </c>
      <c r="N73" s="146">
        <f t="shared" si="25"/>
        <v>0</v>
      </c>
      <c r="O73" s="146">
        <f t="shared" si="26"/>
        <v>0</v>
      </c>
      <c r="P73" s="146">
        <f t="shared" si="27"/>
        <v>0</v>
      </c>
      <c r="Q73" s="146">
        <f t="shared" si="28"/>
        <v>0</v>
      </c>
      <c r="R73" s="146">
        <f t="shared" si="29"/>
        <v>0</v>
      </c>
      <c r="S73" s="300"/>
      <c r="T73" s="148"/>
      <c r="U73" s="148"/>
      <c r="V73" s="148"/>
      <c r="W73" s="148"/>
      <c r="X73" s="148"/>
      <c r="Y73" s="148"/>
      <c r="Z73" s="148"/>
      <c r="AA73" s="148"/>
      <c r="AB73" s="148"/>
      <c r="AC73" s="300"/>
      <c r="AD73" s="170"/>
      <c r="AE73" s="170"/>
      <c r="AF73" s="170"/>
      <c r="AG73" s="170"/>
      <c r="AH73" s="170"/>
      <c r="AI73" s="170"/>
      <c r="AJ73" s="170"/>
      <c r="AK73" s="170"/>
      <c r="AL73" s="170"/>
      <c r="AM73" s="166">
        <f t="shared" si="32"/>
        <v>0</v>
      </c>
      <c r="AN73" s="170"/>
      <c r="AO73" s="170"/>
      <c r="AP73" s="170"/>
      <c r="AQ73" s="170"/>
      <c r="AR73" s="170"/>
      <c r="AS73" s="171"/>
      <c r="AT73" s="171"/>
      <c r="AU73" s="171"/>
      <c r="AV73" s="171"/>
      <c r="AW73" s="171"/>
      <c r="AX73" s="171"/>
      <c r="AY73" s="171"/>
      <c r="AZ73" s="171"/>
    </row>
    <row r="74" spans="1:52" ht="12.75" customHeight="1">
      <c r="A74" s="46" t="s">
        <v>70</v>
      </c>
      <c r="B74" s="48" t="s">
        <v>148</v>
      </c>
      <c r="C74" s="308">
        <f t="shared" si="30"/>
        <v>0</v>
      </c>
      <c r="D74" s="147"/>
      <c r="E74" s="147"/>
      <c r="F74" s="147"/>
      <c r="G74" s="147"/>
      <c r="H74" s="147"/>
      <c r="I74" s="165">
        <f t="shared" si="31"/>
        <v>0</v>
      </c>
      <c r="J74" s="146">
        <f t="shared" si="21"/>
        <v>0</v>
      </c>
      <c r="K74" s="146">
        <f t="shared" si="22"/>
        <v>0</v>
      </c>
      <c r="L74" s="146">
        <f t="shared" si="23"/>
        <v>0</v>
      </c>
      <c r="M74" s="146">
        <f t="shared" si="24"/>
        <v>0</v>
      </c>
      <c r="N74" s="146">
        <f t="shared" si="25"/>
        <v>0</v>
      </c>
      <c r="O74" s="146">
        <f t="shared" si="26"/>
        <v>0</v>
      </c>
      <c r="P74" s="146">
        <f t="shared" si="27"/>
        <v>0</v>
      </c>
      <c r="Q74" s="146">
        <f t="shared" si="28"/>
        <v>0</v>
      </c>
      <c r="R74" s="146">
        <f t="shared" si="29"/>
        <v>0</v>
      </c>
      <c r="S74" s="300"/>
      <c r="T74" s="148"/>
      <c r="U74" s="148"/>
      <c r="V74" s="148"/>
      <c r="W74" s="148"/>
      <c r="X74" s="148"/>
      <c r="Y74" s="148"/>
      <c r="Z74" s="148"/>
      <c r="AA74" s="148"/>
      <c r="AB74" s="148"/>
      <c r="AC74" s="300"/>
      <c r="AD74" s="170"/>
      <c r="AE74" s="170"/>
      <c r="AF74" s="170"/>
      <c r="AG74" s="170"/>
      <c r="AH74" s="170"/>
      <c r="AI74" s="170"/>
      <c r="AJ74" s="170"/>
      <c r="AK74" s="170"/>
      <c r="AL74" s="170"/>
      <c r="AM74" s="166">
        <f t="shared" si="32"/>
        <v>0</v>
      </c>
      <c r="AN74" s="170"/>
      <c r="AO74" s="170"/>
      <c r="AP74" s="170"/>
      <c r="AQ74" s="170"/>
      <c r="AR74" s="170"/>
      <c r="AS74" s="171"/>
      <c r="AT74" s="171"/>
      <c r="AU74" s="171"/>
      <c r="AV74" s="171"/>
      <c r="AW74" s="171"/>
      <c r="AX74" s="171"/>
      <c r="AY74" s="171"/>
      <c r="AZ74" s="171"/>
    </row>
    <row r="75" spans="1:52" ht="12.75" customHeight="1">
      <c r="A75" s="46" t="s">
        <v>71</v>
      </c>
      <c r="B75" s="48" t="s">
        <v>149</v>
      </c>
      <c r="C75" s="308">
        <f t="shared" si="30"/>
        <v>0</v>
      </c>
      <c r="D75" s="147"/>
      <c r="E75" s="147"/>
      <c r="F75" s="147"/>
      <c r="G75" s="147"/>
      <c r="H75" s="147"/>
      <c r="I75" s="165">
        <f t="shared" si="31"/>
        <v>0</v>
      </c>
      <c r="J75" s="146">
        <f t="shared" si="21"/>
        <v>0</v>
      </c>
      <c r="K75" s="146">
        <f t="shared" si="22"/>
        <v>0</v>
      </c>
      <c r="L75" s="146">
        <f t="shared" si="23"/>
        <v>0</v>
      </c>
      <c r="M75" s="146">
        <f t="shared" si="24"/>
        <v>0</v>
      </c>
      <c r="N75" s="146">
        <f t="shared" si="25"/>
        <v>0</v>
      </c>
      <c r="O75" s="146">
        <f t="shared" si="26"/>
        <v>0</v>
      </c>
      <c r="P75" s="146">
        <f t="shared" si="27"/>
        <v>0</v>
      </c>
      <c r="Q75" s="146">
        <f t="shared" si="28"/>
        <v>0</v>
      </c>
      <c r="R75" s="146">
        <f t="shared" si="29"/>
        <v>0</v>
      </c>
      <c r="S75" s="300"/>
      <c r="T75" s="148"/>
      <c r="U75" s="148"/>
      <c r="V75" s="148"/>
      <c r="W75" s="148"/>
      <c r="X75" s="148"/>
      <c r="Y75" s="148"/>
      <c r="Z75" s="148"/>
      <c r="AA75" s="148"/>
      <c r="AB75" s="148"/>
      <c r="AC75" s="300"/>
      <c r="AD75" s="170"/>
      <c r="AE75" s="170"/>
      <c r="AF75" s="170"/>
      <c r="AG75" s="170"/>
      <c r="AH75" s="170"/>
      <c r="AI75" s="170"/>
      <c r="AJ75" s="170"/>
      <c r="AK75" s="170"/>
      <c r="AL75" s="170"/>
      <c r="AM75" s="166">
        <f t="shared" si="32"/>
        <v>0</v>
      </c>
      <c r="AN75" s="170"/>
      <c r="AO75" s="170"/>
      <c r="AP75" s="170"/>
      <c r="AQ75" s="170"/>
      <c r="AR75" s="170"/>
      <c r="AS75" s="171"/>
      <c r="AT75" s="171"/>
      <c r="AU75" s="171"/>
      <c r="AV75" s="171"/>
      <c r="AW75" s="171"/>
      <c r="AX75" s="171"/>
      <c r="AY75" s="171"/>
      <c r="AZ75" s="171"/>
    </row>
    <row r="76" spans="1:52" ht="12.75" customHeight="1">
      <c r="A76" s="46" t="s">
        <v>72</v>
      </c>
      <c r="B76" s="48" t="s">
        <v>150</v>
      </c>
      <c r="C76" s="308">
        <f t="shared" si="30"/>
        <v>0</v>
      </c>
      <c r="D76" s="147"/>
      <c r="E76" s="147"/>
      <c r="F76" s="147"/>
      <c r="G76" s="147"/>
      <c r="H76" s="147"/>
      <c r="I76" s="165">
        <f t="shared" si="31"/>
        <v>0</v>
      </c>
      <c r="J76" s="146">
        <f t="shared" si="21"/>
        <v>0</v>
      </c>
      <c r="K76" s="146">
        <f t="shared" si="22"/>
        <v>0</v>
      </c>
      <c r="L76" s="146">
        <f t="shared" si="23"/>
        <v>0</v>
      </c>
      <c r="M76" s="146">
        <f t="shared" si="24"/>
        <v>0</v>
      </c>
      <c r="N76" s="146">
        <f t="shared" si="25"/>
        <v>0</v>
      </c>
      <c r="O76" s="146">
        <f t="shared" si="26"/>
        <v>0</v>
      </c>
      <c r="P76" s="146">
        <f t="shared" si="27"/>
        <v>0</v>
      </c>
      <c r="Q76" s="146">
        <f t="shared" si="28"/>
        <v>0</v>
      </c>
      <c r="R76" s="146">
        <f t="shared" si="29"/>
        <v>0</v>
      </c>
      <c r="S76" s="300"/>
      <c r="T76" s="148"/>
      <c r="U76" s="148"/>
      <c r="V76" s="148"/>
      <c r="W76" s="148"/>
      <c r="X76" s="148"/>
      <c r="Y76" s="148"/>
      <c r="Z76" s="148"/>
      <c r="AA76" s="148"/>
      <c r="AB76" s="148"/>
      <c r="AC76" s="300"/>
      <c r="AD76" s="170"/>
      <c r="AE76" s="170"/>
      <c r="AF76" s="170"/>
      <c r="AG76" s="170"/>
      <c r="AH76" s="170"/>
      <c r="AI76" s="170"/>
      <c r="AJ76" s="170"/>
      <c r="AK76" s="170"/>
      <c r="AL76" s="170"/>
      <c r="AM76" s="166">
        <f t="shared" si="32"/>
        <v>0</v>
      </c>
      <c r="AN76" s="170"/>
      <c r="AO76" s="170"/>
      <c r="AP76" s="170"/>
      <c r="AQ76" s="170"/>
      <c r="AR76" s="170"/>
      <c r="AS76" s="171"/>
      <c r="AT76" s="171"/>
      <c r="AU76" s="171"/>
      <c r="AV76" s="171"/>
      <c r="AW76" s="171"/>
      <c r="AX76" s="171"/>
      <c r="AY76" s="171"/>
      <c r="AZ76" s="171"/>
    </row>
    <row r="77" spans="1:52" ht="12.75" customHeight="1">
      <c r="A77" s="46" t="s">
        <v>73</v>
      </c>
      <c r="B77" s="48" t="s">
        <v>151</v>
      </c>
      <c r="C77" s="308">
        <f t="shared" si="30"/>
        <v>0</v>
      </c>
      <c r="D77" s="147"/>
      <c r="E77" s="147"/>
      <c r="F77" s="147"/>
      <c r="G77" s="147"/>
      <c r="H77" s="147"/>
      <c r="I77" s="165">
        <f t="shared" si="31"/>
        <v>0</v>
      </c>
      <c r="J77" s="146">
        <f t="shared" si="21"/>
        <v>0</v>
      </c>
      <c r="K77" s="146">
        <f t="shared" si="22"/>
        <v>0</v>
      </c>
      <c r="L77" s="146">
        <f t="shared" si="23"/>
        <v>0</v>
      </c>
      <c r="M77" s="146">
        <f t="shared" si="24"/>
        <v>0</v>
      </c>
      <c r="N77" s="146">
        <f t="shared" si="25"/>
        <v>0</v>
      </c>
      <c r="O77" s="146">
        <f t="shared" si="26"/>
        <v>0</v>
      </c>
      <c r="P77" s="146">
        <f t="shared" si="27"/>
        <v>0</v>
      </c>
      <c r="Q77" s="146">
        <f t="shared" si="28"/>
        <v>0</v>
      </c>
      <c r="R77" s="146">
        <f t="shared" si="29"/>
        <v>0</v>
      </c>
      <c r="S77" s="300"/>
      <c r="T77" s="148"/>
      <c r="U77" s="148"/>
      <c r="V77" s="148"/>
      <c r="W77" s="148"/>
      <c r="X77" s="148"/>
      <c r="Y77" s="148"/>
      <c r="Z77" s="148"/>
      <c r="AA77" s="148"/>
      <c r="AB77" s="148"/>
      <c r="AC77" s="300"/>
      <c r="AD77" s="170"/>
      <c r="AE77" s="170"/>
      <c r="AF77" s="170"/>
      <c r="AG77" s="170"/>
      <c r="AH77" s="170"/>
      <c r="AI77" s="170"/>
      <c r="AJ77" s="170"/>
      <c r="AK77" s="170"/>
      <c r="AL77" s="170"/>
      <c r="AM77" s="166">
        <f t="shared" si="32"/>
        <v>0</v>
      </c>
      <c r="AN77" s="170"/>
      <c r="AO77" s="170"/>
      <c r="AP77" s="170"/>
      <c r="AQ77" s="170"/>
      <c r="AR77" s="170"/>
      <c r="AS77" s="171"/>
      <c r="AT77" s="171"/>
      <c r="AU77" s="171"/>
      <c r="AV77" s="171"/>
      <c r="AW77" s="171"/>
      <c r="AX77" s="171"/>
      <c r="AY77" s="171"/>
      <c r="AZ77" s="171"/>
    </row>
    <row r="78" spans="1:52" ht="12.75" customHeight="1">
      <c r="A78" s="46" t="s">
        <v>466</v>
      </c>
      <c r="B78" s="48" t="s">
        <v>152</v>
      </c>
      <c r="C78" s="308">
        <f t="shared" si="30"/>
        <v>0</v>
      </c>
      <c r="D78" s="147"/>
      <c r="E78" s="147"/>
      <c r="F78" s="147"/>
      <c r="G78" s="147"/>
      <c r="H78" s="147"/>
      <c r="I78" s="165">
        <f t="shared" si="31"/>
        <v>0</v>
      </c>
      <c r="J78" s="146">
        <f t="shared" si="21"/>
        <v>0</v>
      </c>
      <c r="K78" s="146">
        <f t="shared" si="22"/>
        <v>0</v>
      </c>
      <c r="L78" s="146">
        <f t="shared" si="23"/>
        <v>0</v>
      </c>
      <c r="M78" s="146">
        <f t="shared" si="24"/>
        <v>0</v>
      </c>
      <c r="N78" s="146">
        <f t="shared" si="25"/>
        <v>0</v>
      </c>
      <c r="O78" s="146">
        <f t="shared" si="26"/>
        <v>0</v>
      </c>
      <c r="P78" s="146">
        <f t="shared" si="27"/>
        <v>0</v>
      </c>
      <c r="Q78" s="146">
        <f t="shared" si="28"/>
        <v>0</v>
      </c>
      <c r="R78" s="146">
        <f t="shared" si="29"/>
        <v>0</v>
      </c>
      <c r="S78" s="300"/>
      <c r="T78" s="148"/>
      <c r="U78" s="148"/>
      <c r="V78" s="148"/>
      <c r="W78" s="148"/>
      <c r="X78" s="148"/>
      <c r="Y78" s="148"/>
      <c r="Z78" s="148"/>
      <c r="AA78" s="148"/>
      <c r="AB78" s="148"/>
      <c r="AC78" s="300"/>
      <c r="AD78" s="170"/>
      <c r="AE78" s="170"/>
      <c r="AF78" s="170"/>
      <c r="AG78" s="170"/>
      <c r="AH78" s="170"/>
      <c r="AI78" s="170"/>
      <c r="AJ78" s="170"/>
      <c r="AK78" s="170"/>
      <c r="AL78" s="170"/>
      <c r="AM78" s="166">
        <f t="shared" si="32"/>
        <v>0</v>
      </c>
      <c r="AN78" s="170"/>
      <c r="AO78" s="170"/>
      <c r="AP78" s="170"/>
      <c r="AQ78" s="170"/>
      <c r="AR78" s="170"/>
      <c r="AS78" s="171"/>
      <c r="AT78" s="171"/>
      <c r="AU78" s="171"/>
      <c r="AV78" s="171"/>
      <c r="AW78" s="171"/>
      <c r="AX78" s="171"/>
      <c r="AY78" s="171"/>
      <c r="AZ78" s="171"/>
    </row>
    <row r="79" spans="1:52" ht="12.75" customHeight="1">
      <c r="A79" s="46" t="s">
        <v>467</v>
      </c>
      <c r="B79" s="48" t="s">
        <v>153</v>
      </c>
      <c r="C79" s="308">
        <f t="shared" si="30"/>
        <v>0</v>
      </c>
      <c r="D79" s="147"/>
      <c r="E79" s="147"/>
      <c r="F79" s="147"/>
      <c r="G79" s="147"/>
      <c r="H79" s="147"/>
      <c r="I79" s="165">
        <f t="shared" si="31"/>
        <v>0</v>
      </c>
      <c r="J79" s="146">
        <f t="shared" si="21"/>
        <v>0</v>
      </c>
      <c r="K79" s="146">
        <f t="shared" si="22"/>
        <v>0</v>
      </c>
      <c r="L79" s="146">
        <f t="shared" si="23"/>
        <v>0</v>
      </c>
      <c r="M79" s="146">
        <f t="shared" si="24"/>
        <v>0</v>
      </c>
      <c r="N79" s="146">
        <f t="shared" si="25"/>
        <v>0</v>
      </c>
      <c r="O79" s="146">
        <f t="shared" si="26"/>
        <v>0</v>
      </c>
      <c r="P79" s="146">
        <f t="shared" si="27"/>
        <v>0</v>
      </c>
      <c r="Q79" s="146">
        <f t="shared" si="28"/>
        <v>0</v>
      </c>
      <c r="R79" s="146">
        <f t="shared" si="29"/>
        <v>0</v>
      </c>
      <c r="S79" s="300"/>
      <c r="T79" s="148"/>
      <c r="U79" s="148"/>
      <c r="V79" s="148"/>
      <c r="W79" s="148"/>
      <c r="X79" s="148"/>
      <c r="Y79" s="148"/>
      <c r="Z79" s="148"/>
      <c r="AA79" s="148"/>
      <c r="AB79" s="148"/>
      <c r="AC79" s="300"/>
      <c r="AD79" s="170"/>
      <c r="AE79" s="170"/>
      <c r="AF79" s="170"/>
      <c r="AG79" s="170"/>
      <c r="AH79" s="170"/>
      <c r="AI79" s="170"/>
      <c r="AJ79" s="170"/>
      <c r="AK79" s="170"/>
      <c r="AL79" s="170"/>
      <c r="AM79" s="166">
        <f t="shared" si="32"/>
        <v>0</v>
      </c>
      <c r="AN79" s="170"/>
      <c r="AO79" s="170"/>
      <c r="AP79" s="170"/>
      <c r="AQ79" s="170"/>
      <c r="AR79" s="170"/>
      <c r="AS79" s="171"/>
      <c r="AT79" s="171"/>
      <c r="AU79" s="171"/>
      <c r="AV79" s="171"/>
      <c r="AW79" s="171"/>
      <c r="AX79" s="171"/>
      <c r="AY79" s="171"/>
      <c r="AZ79" s="171"/>
    </row>
    <row r="80" spans="1:52" ht="12.75" customHeight="1">
      <c r="A80" s="46" t="s">
        <v>74</v>
      </c>
      <c r="B80" s="48" t="s">
        <v>154</v>
      </c>
      <c r="C80" s="308">
        <f t="shared" si="30"/>
        <v>0</v>
      </c>
      <c r="D80" s="147"/>
      <c r="E80" s="147"/>
      <c r="F80" s="147"/>
      <c r="G80" s="147"/>
      <c r="H80" s="147"/>
      <c r="I80" s="165">
        <f t="shared" si="31"/>
        <v>0</v>
      </c>
      <c r="J80" s="146">
        <f t="shared" si="21"/>
        <v>0</v>
      </c>
      <c r="K80" s="146">
        <f t="shared" si="22"/>
        <v>0</v>
      </c>
      <c r="L80" s="146">
        <f t="shared" si="23"/>
        <v>0</v>
      </c>
      <c r="M80" s="146">
        <f t="shared" si="24"/>
        <v>0</v>
      </c>
      <c r="N80" s="146">
        <f t="shared" si="25"/>
        <v>0</v>
      </c>
      <c r="O80" s="146">
        <f t="shared" si="26"/>
        <v>0</v>
      </c>
      <c r="P80" s="146">
        <f t="shared" si="27"/>
        <v>0</v>
      </c>
      <c r="Q80" s="146">
        <f t="shared" si="28"/>
        <v>0</v>
      </c>
      <c r="R80" s="146">
        <f t="shared" si="29"/>
        <v>0</v>
      </c>
      <c r="S80" s="300"/>
      <c r="T80" s="148"/>
      <c r="U80" s="148"/>
      <c r="V80" s="148"/>
      <c r="W80" s="148"/>
      <c r="X80" s="148"/>
      <c r="Y80" s="148"/>
      <c r="Z80" s="148"/>
      <c r="AA80" s="148"/>
      <c r="AB80" s="148"/>
      <c r="AC80" s="300"/>
      <c r="AD80" s="170"/>
      <c r="AE80" s="170"/>
      <c r="AF80" s="170"/>
      <c r="AG80" s="170"/>
      <c r="AH80" s="170"/>
      <c r="AI80" s="170"/>
      <c r="AJ80" s="170"/>
      <c r="AK80" s="170"/>
      <c r="AL80" s="170"/>
      <c r="AM80" s="166">
        <f t="shared" si="32"/>
        <v>0</v>
      </c>
      <c r="AN80" s="170"/>
      <c r="AO80" s="170"/>
      <c r="AP80" s="170"/>
      <c r="AQ80" s="170"/>
      <c r="AR80" s="170"/>
      <c r="AS80" s="171"/>
      <c r="AT80" s="171"/>
      <c r="AU80" s="171"/>
      <c r="AV80" s="171"/>
      <c r="AW80" s="171"/>
      <c r="AX80" s="171"/>
      <c r="AY80" s="171"/>
      <c r="AZ80" s="171"/>
    </row>
    <row r="81" spans="1:52" ht="12.75" customHeight="1">
      <c r="A81" s="46" t="s">
        <v>75</v>
      </c>
      <c r="B81" s="48" t="s">
        <v>155</v>
      </c>
      <c r="C81" s="308">
        <f t="shared" si="30"/>
        <v>0</v>
      </c>
      <c r="D81" s="147"/>
      <c r="E81" s="147"/>
      <c r="F81" s="147"/>
      <c r="G81" s="147"/>
      <c r="H81" s="147"/>
      <c r="I81" s="165">
        <f t="shared" si="31"/>
        <v>0</v>
      </c>
      <c r="J81" s="146">
        <f t="shared" si="21"/>
        <v>0</v>
      </c>
      <c r="K81" s="146">
        <f t="shared" si="22"/>
        <v>0</v>
      </c>
      <c r="L81" s="146">
        <f t="shared" si="23"/>
        <v>0</v>
      </c>
      <c r="M81" s="146">
        <f t="shared" si="24"/>
        <v>0</v>
      </c>
      <c r="N81" s="146">
        <f t="shared" si="25"/>
        <v>0</v>
      </c>
      <c r="O81" s="146">
        <f t="shared" si="26"/>
        <v>0</v>
      </c>
      <c r="P81" s="146">
        <f t="shared" si="27"/>
        <v>0</v>
      </c>
      <c r="Q81" s="146">
        <f t="shared" si="28"/>
        <v>0</v>
      </c>
      <c r="R81" s="146">
        <f t="shared" si="29"/>
        <v>0</v>
      </c>
      <c r="S81" s="300"/>
      <c r="T81" s="148"/>
      <c r="U81" s="148"/>
      <c r="V81" s="148"/>
      <c r="W81" s="148"/>
      <c r="X81" s="148"/>
      <c r="Y81" s="148"/>
      <c r="Z81" s="148"/>
      <c r="AA81" s="148"/>
      <c r="AB81" s="148"/>
      <c r="AC81" s="300"/>
      <c r="AD81" s="170"/>
      <c r="AE81" s="170"/>
      <c r="AF81" s="170"/>
      <c r="AG81" s="170"/>
      <c r="AH81" s="170"/>
      <c r="AI81" s="170"/>
      <c r="AJ81" s="170"/>
      <c r="AK81" s="170"/>
      <c r="AL81" s="170"/>
      <c r="AM81" s="166">
        <f t="shared" si="32"/>
        <v>0</v>
      </c>
      <c r="AN81" s="170"/>
      <c r="AO81" s="170"/>
      <c r="AP81" s="170"/>
      <c r="AQ81" s="170"/>
      <c r="AR81" s="170"/>
      <c r="AS81" s="171"/>
      <c r="AT81" s="171"/>
      <c r="AU81" s="171"/>
      <c r="AV81" s="171"/>
      <c r="AW81" s="171"/>
      <c r="AX81" s="171"/>
      <c r="AY81" s="171"/>
      <c r="AZ81" s="171"/>
    </row>
    <row r="82" spans="1:52" ht="12.75" customHeight="1">
      <c r="A82" s="46" t="s">
        <v>468</v>
      </c>
      <c r="B82" s="48" t="s">
        <v>156</v>
      </c>
      <c r="C82" s="308">
        <f t="shared" si="30"/>
        <v>0</v>
      </c>
      <c r="D82" s="147"/>
      <c r="E82" s="147"/>
      <c r="F82" s="147"/>
      <c r="G82" s="147"/>
      <c r="H82" s="147"/>
      <c r="I82" s="165">
        <f t="shared" si="31"/>
        <v>0</v>
      </c>
      <c r="J82" s="146">
        <f t="shared" si="21"/>
        <v>0</v>
      </c>
      <c r="K82" s="146">
        <f t="shared" si="22"/>
        <v>0</v>
      </c>
      <c r="L82" s="146">
        <f t="shared" si="23"/>
        <v>0</v>
      </c>
      <c r="M82" s="146">
        <f t="shared" si="24"/>
        <v>0</v>
      </c>
      <c r="N82" s="146">
        <f t="shared" si="25"/>
        <v>0</v>
      </c>
      <c r="O82" s="146">
        <f t="shared" si="26"/>
        <v>0</v>
      </c>
      <c r="P82" s="146">
        <f t="shared" si="27"/>
        <v>0</v>
      </c>
      <c r="Q82" s="146">
        <f t="shared" si="28"/>
        <v>0</v>
      </c>
      <c r="R82" s="146">
        <f t="shared" si="29"/>
        <v>0</v>
      </c>
      <c r="S82" s="300"/>
      <c r="T82" s="148"/>
      <c r="U82" s="148"/>
      <c r="V82" s="148"/>
      <c r="W82" s="148"/>
      <c r="X82" s="148"/>
      <c r="Y82" s="148"/>
      <c r="Z82" s="148"/>
      <c r="AA82" s="148"/>
      <c r="AB82" s="148"/>
      <c r="AC82" s="300"/>
      <c r="AD82" s="170"/>
      <c r="AE82" s="170"/>
      <c r="AF82" s="170"/>
      <c r="AG82" s="170"/>
      <c r="AH82" s="170"/>
      <c r="AI82" s="170"/>
      <c r="AJ82" s="170"/>
      <c r="AK82" s="170"/>
      <c r="AL82" s="170"/>
      <c r="AM82" s="166">
        <f t="shared" si="32"/>
        <v>0</v>
      </c>
      <c r="AN82" s="170"/>
      <c r="AO82" s="170"/>
      <c r="AP82" s="170"/>
      <c r="AQ82" s="170"/>
      <c r="AR82" s="170"/>
      <c r="AS82" s="171"/>
      <c r="AT82" s="171"/>
      <c r="AU82" s="171"/>
      <c r="AV82" s="171"/>
      <c r="AW82" s="171"/>
      <c r="AX82" s="171"/>
      <c r="AY82" s="171"/>
      <c r="AZ82" s="171"/>
    </row>
    <row r="83" spans="1:52" ht="12.75" customHeight="1">
      <c r="A83" s="46" t="s">
        <v>189</v>
      </c>
      <c r="B83" s="48" t="s">
        <v>157</v>
      </c>
      <c r="C83" s="308">
        <f t="shared" si="30"/>
        <v>0</v>
      </c>
      <c r="D83" s="147"/>
      <c r="E83" s="147"/>
      <c r="F83" s="147"/>
      <c r="G83" s="147"/>
      <c r="H83" s="147"/>
      <c r="I83" s="165">
        <f t="shared" si="31"/>
        <v>0</v>
      </c>
      <c r="J83" s="146">
        <f t="shared" si="21"/>
        <v>0</v>
      </c>
      <c r="K83" s="146">
        <f t="shared" si="22"/>
        <v>0</v>
      </c>
      <c r="L83" s="146">
        <f t="shared" si="23"/>
        <v>0</v>
      </c>
      <c r="M83" s="146">
        <f t="shared" si="24"/>
        <v>0</v>
      </c>
      <c r="N83" s="146">
        <f t="shared" si="25"/>
        <v>0</v>
      </c>
      <c r="O83" s="146">
        <f t="shared" si="26"/>
        <v>0</v>
      </c>
      <c r="P83" s="146">
        <f t="shared" si="27"/>
        <v>0</v>
      </c>
      <c r="Q83" s="146">
        <f t="shared" si="28"/>
        <v>0</v>
      </c>
      <c r="R83" s="146">
        <f t="shared" si="29"/>
        <v>0</v>
      </c>
      <c r="S83" s="300"/>
      <c r="T83" s="148"/>
      <c r="U83" s="148"/>
      <c r="V83" s="148"/>
      <c r="W83" s="148"/>
      <c r="X83" s="148"/>
      <c r="Y83" s="148"/>
      <c r="Z83" s="148"/>
      <c r="AA83" s="148"/>
      <c r="AB83" s="148"/>
      <c r="AC83" s="300"/>
      <c r="AD83" s="170"/>
      <c r="AE83" s="170"/>
      <c r="AF83" s="170"/>
      <c r="AG83" s="170"/>
      <c r="AH83" s="170"/>
      <c r="AI83" s="170"/>
      <c r="AJ83" s="170"/>
      <c r="AK83" s="170"/>
      <c r="AL83" s="170"/>
      <c r="AM83" s="166">
        <f t="shared" si="32"/>
        <v>0</v>
      </c>
      <c r="AN83" s="170"/>
      <c r="AO83" s="170"/>
      <c r="AP83" s="170"/>
      <c r="AQ83" s="170"/>
      <c r="AR83" s="170"/>
      <c r="AS83" s="171"/>
      <c r="AT83" s="171"/>
      <c r="AU83" s="171"/>
      <c r="AV83" s="171"/>
      <c r="AW83" s="171"/>
      <c r="AX83" s="171"/>
      <c r="AY83" s="171"/>
      <c r="AZ83" s="171"/>
    </row>
    <row r="84" spans="1:52" ht="12.75" customHeight="1">
      <c r="A84" s="46" t="s">
        <v>469</v>
      </c>
      <c r="B84" s="48" t="s">
        <v>158</v>
      </c>
      <c r="C84" s="308">
        <f t="shared" si="30"/>
        <v>0</v>
      </c>
      <c r="D84" s="147"/>
      <c r="E84" s="147"/>
      <c r="F84" s="147"/>
      <c r="G84" s="147"/>
      <c r="H84" s="147"/>
      <c r="I84" s="165">
        <f t="shared" si="31"/>
        <v>0</v>
      </c>
      <c r="J84" s="146">
        <f t="shared" si="21"/>
        <v>0</v>
      </c>
      <c r="K84" s="146">
        <f t="shared" si="22"/>
        <v>0</v>
      </c>
      <c r="L84" s="146">
        <f t="shared" si="23"/>
        <v>0</v>
      </c>
      <c r="M84" s="146">
        <f t="shared" si="24"/>
        <v>0</v>
      </c>
      <c r="N84" s="146">
        <f t="shared" si="25"/>
        <v>0</v>
      </c>
      <c r="O84" s="146">
        <f t="shared" si="26"/>
        <v>0</v>
      </c>
      <c r="P84" s="146">
        <f t="shared" si="27"/>
        <v>0</v>
      </c>
      <c r="Q84" s="146">
        <f t="shared" si="28"/>
        <v>0</v>
      </c>
      <c r="R84" s="146">
        <f t="shared" si="29"/>
        <v>0</v>
      </c>
      <c r="S84" s="300"/>
      <c r="T84" s="148"/>
      <c r="U84" s="148"/>
      <c r="V84" s="148"/>
      <c r="W84" s="148"/>
      <c r="X84" s="148"/>
      <c r="Y84" s="148"/>
      <c r="Z84" s="148"/>
      <c r="AA84" s="148"/>
      <c r="AB84" s="148"/>
      <c r="AC84" s="300"/>
      <c r="AD84" s="170"/>
      <c r="AE84" s="170"/>
      <c r="AF84" s="170"/>
      <c r="AG84" s="170"/>
      <c r="AH84" s="170"/>
      <c r="AI84" s="170"/>
      <c r="AJ84" s="170"/>
      <c r="AK84" s="170"/>
      <c r="AL84" s="170"/>
      <c r="AM84" s="166">
        <f t="shared" si="32"/>
        <v>0</v>
      </c>
      <c r="AN84" s="170"/>
      <c r="AO84" s="170"/>
      <c r="AP84" s="170"/>
      <c r="AQ84" s="170"/>
      <c r="AR84" s="170"/>
      <c r="AS84" s="171"/>
      <c r="AT84" s="171"/>
      <c r="AU84" s="171"/>
      <c r="AV84" s="171"/>
      <c r="AW84" s="171"/>
      <c r="AX84" s="171"/>
      <c r="AY84" s="171"/>
      <c r="AZ84" s="171"/>
    </row>
    <row r="85" spans="1:52" ht="12.75" customHeight="1">
      <c r="A85" s="46" t="s">
        <v>470</v>
      </c>
      <c r="B85" s="48" t="s">
        <v>159</v>
      </c>
      <c r="C85" s="308">
        <f t="shared" si="30"/>
        <v>0</v>
      </c>
      <c r="D85" s="147"/>
      <c r="E85" s="147"/>
      <c r="F85" s="147"/>
      <c r="G85" s="147"/>
      <c r="H85" s="147"/>
      <c r="I85" s="165">
        <f t="shared" si="31"/>
        <v>0</v>
      </c>
      <c r="J85" s="146">
        <f t="shared" si="21"/>
        <v>0</v>
      </c>
      <c r="K85" s="146">
        <f t="shared" si="22"/>
        <v>0</v>
      </c>
      <c r="L85" s="146">
        <f t="shared" si="23"/>
        <v>0</v>
      </c>
      <c r="M85" s="146">
        <f t="shared" si="24"/>
        <v>0</v>
      </c>
      <c r="N85" s="146">
        <f t="shared" si="25"/>
        <v>0</v>
      </c>
      <c r="O85" s="146">
        <f t="shared" si="26"/>
        <v>0</v>
      </c>
      <c r="P85" s="146">
        <f t="shared" si="27"/>
        <v>0</v>
      </c>
      <c r="Q85" s="146">
        <f t="shared" si="28"/>
        <v>0</v>
      </c>
      <c r="R85" s="146">
        <f t="shared" si="29"/>
        <v>0</v>
      </c>
      <c r="S85" s="300"/>
      <c r="T85" s="148"/>
      <c r="U85" s="148"/>
      <c r="V85" s="148"/>
      <c r="W85" s="148"/>
      <c r="X85" s="148"/>
      <c r="Y85" s="148"/>
      <c r="Z85" s="148"/>
      <c r="AA85" s="148"/>
      <c r="AB85" s="148"/>
      <c r="AC85" s="300"/>
      <c r="AD85" s="170"/>
      <c r="AE85" s="170"/>
      <c r="AF85" s="170"/>
      <c r="AG85" s="170"/>
      <c r="AH85" s="170"/>
      <c r="AI85" s="170"/>
      <c r="AJ85" s="170"/>
      <c r="AK85" s="170"/>
      <c r="AL85" s="170"/>
      <c r="AM85" s="166">
        <f t="shared" si="32"/>
        <v>0</v>
      </c>
      <c r="AN85" s="170"/>
      <c r="AO85" s="170"/>
      <c r="AP85" s="170"/>
      <c r="AQ85" s="170"/>
      <c r="AR85" s="170"/>
      <c r="AS85" s="171"/>
      <c r="AT85" s="171"/>
      <c r="AU85" s="171"/>
      <c r="AV85" s="171"/>
      <c r="AW85" s="171"/>
      <c r="AX85" s="171"/>
      <c r="AY85" s="171"/>
      <c r="AZ85" s="171"/>
    </row>
    <row r="86" spans="1:52" ht="12.75" customHeight="1">
      <c r="A86" s="46" t="s">
        <v>76</v>
      </c>
      <c r="B86" s="48" t="s">
        <v>160</v>
      </c>
      <c r="C86" s="308">
        <f t="shared" si="30"/>
        <v>1</v>
      </c>
      <c r="D86" s="147">
        <v>1</v>
      </c>
      <c r="E86" s="147"/>
      <c r="F86" s="147"/>
      <c r="G86" s="147"/>
      <c r="H86" s="147"/>
      <c r="I86" s="165">
        <f t="shared" si="31"/>
        <v>99</v>
      </c>
      <c r="J86" s="146">
        <f t="shared" si="21"/>
        <v>99</v>
      </c>
      <c r="K86" s="146">
        <f t="shared" si="22"/>
        <v>90</v>
      </c>
      <c r="L86" s="146">
        <f t="shared" si="23"/>
        <v>28</v>
      </c>
      <c r="M86" s="146">
        <f t="shared" si="24"/>
        <v>0</v>
      </c>
      <c r="N86" s="146">
        <f t="shared" si="25"/>
        <v>22</v>
      </c>
      <c r="O86" s="146">
        <f t="shared" si="26"/>
        <v>12</v>
      </c>
      <c r="P86" s="146">
        <f t="shared" si="27"/>
        <v>1</v>
      </c>
      <c r="Q86" s="146">
        <f t="shared" si="28"/>
        <v>0</v>
      </c>
      <c r="R86" s="146">
        <f t="shared" si="29"/>
        <v>0</v>
      </c>
      <c r="S86" s="300">
        <v>30</v>
      </c>
      <c r="T86" s="148">
        <v>30</v>
      </c>
      <c r="U86" s="148">
        <v>30</v>
      </c>
      <c r="V86" s="148">
        <v>15</v>
      </c>
      <c r="W86" s="148">
        <v>0</v>
      </c>
      <c r="X86" s="148">
        <v>10</v>
      </c>
      <c r="Y86" s="148">
        <v>2</v>
      </c>
      <c r="Z86" s="148">
        <v>1</v>
      </c>
      <c r="AA86" s="148">
        <v>0</v>
      </c>
      <c r="AB86" s="148">
        <v>0</v>
      </c>
      <c r="AC86" s="300">
        <v>69</v>
      </c>
      <c r="AD86" s="170">
        <v>69</v>
      </c>
      <c r="AE86" s="170">
        <v>60</v>
      </c>
      <c r="AF86" s="170">
        <v>13</v>
      </c>
      <c r="AG86" s="170">
        <v>0</v>
      </c>
      <c r="AH86" s="170">
        <v>12</v>
      </c>
      <c r="AI86" s="170">
        <v>10</v>
      </c>
      <c r="AJ86" s="170">
        <v>0</v>
      </c>
      <c r="AK86" s="170">
        <v>0</v>
      </c>
      <c r="AL86" s="170">
        <v>0</v>
      </c>
      <c r="AM86" s="166">
        <f t="shared" si="32"/>
        <v>0</v>
      </c>
      <c r="AN86" s="170"/>
      <c r="AO86" s="170"/>
      <c r="AP86" s="170"/>
      <c r="AQ86" s="170"/>
      <c r="AR86" s="170"/>
      <c r="AS86" s="171"/>
      <c r="AT86" s="171"/>
      <c r="AU86" s="171"/>
      <c r="AV86" s="171"/>
      <c r="AW86" s="171"/>
      <c r="AX86" s="171"/>
      <c r="AY86" s="171"/>
      <c r="AZ86" s="171"/>
    </row>
    <row r="87" spans="1:52" ht="12.75" customHeight="1">
      <c r="A87" s="46" t="s">
        <v>471</v>
      </c>
      <c r="B87" s="48" t="s">
        <v>161</v>
      </c>
      <c r="C87" s="308">
        <f t="shared" si="30"/>
        <v>0</v>
      </c>
      <c r="D87" s="147"/>
      <c r="E87" s="147"/>
      <c r="F87" s="147"/>
      <c r="G87" s="147"/>
      <c r="H87" s="147"/>
      <c r="I87" s="165">
        <f t="shared" si="31"/>
        <v>0</v>
      </c>
      <c r="J87" s="146">
        <f t="shared" si="21"/>
        <v>0</v>
      </c>
      <c r="K87" s="146">
        <f t="shared" si="22"/>
        <v>0</v>
      </c>
      <c r="L87" s="146">
        <f t="shared" si="23"/>
        <v>0</v>
      </c>
      <c r="M87" s="146">
        <f t="shared" si="24"/>
        <v>0</v>
      </c>
      <c r="N87" s="146">
        <f t="shared" si="25"/>
        <v>0</v>
      </c>
      <c r="O87" s="146">
        <f t="shared" si="26"/>
        <v>0</v>
      </c>
      <c r="P87" s="146">
        <f t="shared" si="27"/>
        <v>0</v>
      </c>
      <c r="Q87" s="146">
        <f t="shared" si="28"/>
        <v>0</v>
      </c>
      <c r="R87" s="146">
        <f t="shared" si="29"/>
        <v>0</v>
      </c>
      <c r="S87" s="300"/>
      <c r="T87" s="148"/>
      <c r="U87" s="148"/>
      <c r="V87" s="148"/>
      <c r="W87" s="148"/>
      <c r="X87" s="148"/>
      <c r="Y87" s="148"/>
      <c r="Z87" s="148"/>
      <c r="AA87" s="148"/>
      <c r="AB87" s="148"/>
      <c r="AC87" s="300"/>
      <c r="AD87" s="170"/>
      <c r="AE87" s="170"/>
      <c r="AF87" s="170"/>
      <c r="AG87" s="170"/>
      <c r="AH87" s="170"/>
      <c r="AI87" s="170"/>
      <c r="AJ87" s="170"/>
      <c r="AK87" s="170"/>
      <c r="AL87" s="170"/>
      <c r="AM87" s="166">
        <f t="shared" si="32"/>
        <v>0</v>
      </c>
      <c r="AN87" s="170"/>
      <c r="AO87" s="170"/>
      <c r="AP87" s="170"/>
      <c r="AQ87" s="170"/>
      <c r="AR87" s="170"/>
      <c r="AS87" s="171"/>
      <c r="AT87" s="171"/>
      <c r="AU87" s="171"/>
      <c r="AV87" s="171"/>
      <c r="AW87" s="171"/>
      <c r="AX87" s="171"/>
      <c r="AY87" s="171"/>
      <c r="AZ87" s="171"/>
    </row>
    <row r="88" spans="1:52" ht="12.75">
      <c r="A88" s="46" t="s">
        <v>77</v>
      </c>
      <c r="B88" s="48" t="s">
        <v>162</v>
      </c>
      <c r="C88" s="308">
        <f t="shared" si="30"/>
        <v>0</v>
      </c>
      <c r="D88" s="147"/>
      <c r="E88" s="147"/>
      <c r="F88" s="147"/>
      <c r="G88" s="147"/>
      <c r="H88" s="147"/>
      <c r="I88" s="165">
        <f t="shared" si="31"/>
        <v>0</v>
      </c>
      <c r="J88" s="146">
        <f t="shared" si="21"/>
        <v>0</v>
      </c>
      <c r="K88" s="146">
        <f t="shared" si="22"/>
        <v>0</v>
      </c>
      <c r="L88" s="146">
        <f t="shared" si="23"/>
        <v>0</v>
      </c>
      <c r="M88" s="146">
        <f t="shared" si="24"/>
        <v>0</v>
      </c>
      <c r="N88" s="146">
        <f t="shared" si="25"/>
        <v>0</v>
      </c>
      <c r="O88" s="146">
        <f t="shared" si="26"/>
        <v>0</v>
      </c>
      <c r="P88" s="146">
        <f t="shared" si="27"/>
        <v>0</v>
      </c>
      <c r="Q88" s="146">
        <f t="shared" si="28"/>
        <v>0</v>
      </c>
      <c r="R88" s="146">
        <f t="shared" si="29"/>
        <v>0</v>
      </c>
      <c r="S88" s="300"/>
      <c r="T88" s="148"/>
      <c r="U88" s="148"/>
      <c r="V88" s="148"/>
      <c r="W88" s="148"/>
      <c r="X88" s="148"/>
      <c r="Y88" s="148"/>
      <c r="Z88" s="148"/>
      <c r="AA88" s="148"/>
      <c r="AB88" s="148"/>
      <c r="AC88" s="300"/>
      <c r="AD88" s="170"/>
      <c r="AE88" s="170"/>
      <c r="AF88" s="170"/>
      <c r="AG88" s="170"/>
      <c r="AH88" s="170"/>
      <c r="AI88" s="170"/>
      <c r="AJ88" s="170"/>
      <c r="AK88" s="170"/>
      <c r="AL88" s="170"/>
      <c r="AM88" s="166">
        <f t="shared" si="32"/>
        <v>0</v>
      </c>
      <c r="AN88" s="170"/>
      <c r="AO88" s="170"/>
      <c r="AP88" s="170"/>
      <c r="AQ88" s="170"/>
      <c r="AR88" s="170"/>
      <c r="AS88" s="171"/>
      <c r="AT88" s="171"/>
      <c r="AU88" s="171"/>
      <c r="AV88" s="171"/>
      <c r="AW88" s="171"/>
      <c r="AX88" s="171"/>
      <c r="AY88" s="171"/>
      <c r="AZ88" s="171"/>
    </row>
    <row r="89" spans="1:52" ht="12.75" customHeight="1">
      <c r="A89" s="46" t="s">
        <v>78</v>
      </c>
      <c r="B89" s="48" t="s">
        <v>163</v>
      </c>
      <c r="C89" s="308">
        <f t="shared" si="30"/>
        <v>0</v>
      </c>
      <c r="D89" s="147"/>
      <c r="E89" s="147"/>
      <c r="F89" s="147"/>
      <c r="G89" s="147"/>
      <c r="H89" s="147"/>
      <c r="I89" s="165">
        <f t="shared" si="31"/>
        <v>0</v>
      </c>
      <c r="J89" s="146">
        <f t="shared" si="21"/>
        <v>0</v>
      </c>
      <c r="K89" s="146">
        <f t="shared" si="22"/>
        <v>0</v>
      </c>
      <c r="L89" s="146">
        <f t="shared" si="23"/>
        <v>0</v>
      </c>
      <c r="M89" s="146">
        <f t="shared" si="24"/>
        <v>0</v>
      </c>
      <c r="N89" s="146">
        <f t="shared" si="25"/>
        <v>0</v>
      </c>
      <c r="O89" s="146">
        <f t="shared" si="26"/>
        <v>0</v>
      </c>
      <c r="P89" s="146">
        <f t="shared" si="27"/>
        <v>0</v>
      </c>
      <c r="Q89" s="146">
        <f t="shared" si="28"/>
        <v>0</v>
      </c>
      <c r="R89" s="146">
        <f t="shared" si="29"/>
        <v>0</v>
      </c>
      <c r="S89" s="300"/>
      <c r="T89" s="148"/>
      <c r="U89" s="148"/>
      <c r="V89" s="148"/>
      <c r="W89" s="148"/>
      <c r="X89" s="148"/>
      <c r="Y89" s="148"/>
      <c r="Z89" s="148"/>
      <c r="AA89" s="148"/>
      <c r="AB89" s="148"/>
      <c r="AC89" s="300"/>
      <c r="AD89" s="170"/>
      <c r="AE89" s="170"/>
      <c r="AF89" s="170"/>
      <c r="AG89" s="170"/>
      <c r="AH89" s="170"/>
      <c r="AI89" s="170"/>
      <c r="AJ89" s="170"/>
      <c r="AK89" s="170"/>
      <c r="AL89" s="170"/>
      <c r="AM89" s="166">
        <f t="shared" si="32"/>
        <v>0</v>
      </c>
      <c r="AN89" s="170"/>
      <c r="AO89" s="170"/>
      <c r="AP89" s="170"/>
      <c r="AQ89" s="170"/>
      <c r="AR89" s="170"/>
      <c r="AS89" s="171"/>
      <c r="AT89" s="171"/>
      <c r="AU89" s="171"/>
      <c r="AV89" s="171"/>
      <c r="AW89" s="171"/>
      <c r="AX89" s="171"/>
      <c r="AY89" s="171"/>
      <c r="AZ89" s="171"/>
    </row>
    <row r="90" spans="1:52" ht="12.75" customHeight="1">
      <c r="A90" s="46" t="s">
        <v>472</v>
      </c>
      <c r="B90" s="48" t="s">
        <v>164</v>
      </c>
      <c r="C90" s="308">
        <f t="shared" si="30"/>
        <v>0</v>
      </c>
      <c r="D90" s="147"/>
      <c r="E90" s="147"/>
      <c r="F90" s="147"/>
      <c r="G90" s="147"/>
      <c r="H90" s="147"/>
      <c r="I90" s="165">
        <f t="shared" si="31"/>
        <v>0</v>
      </c>
      <c r="J90" s="146">
        <f t="shared" si="21"/>
        <v>0</v>
      </c>
      <c r="K90" s="146">
        <f t="shared" si="22"/>
        <v>0</v>
      </c>
      <c r="L90" s="146">
        <f t="shared" si="23"/>
        <v>0</v>
      </c>
      <c r="M90" s="146">
        <f t="shared" si="24"/>
        <v>0</v>
      </c>
      <c r="N90" s="146">
        <f t="shared" si="25"/>
        <v>0</v>
      </c>
      <c r="O90" s="146">
        <f t="shared" si="26"/>
        <v>0</v>
      </c>
      <c r="P90" s="146">
        <f t="shared" si="27"/>
        <v>0</v>
      </c>
      <c r="Q90" s="146">
        <f t="shared" si="28"/>
        <v>0</v>
      </c>
      <c r="R90" s="146">
        <f t="shared" si="29"/>
        <v>0</v>
      </c>
      <c r="S90" s="300"/>
      <c r="T90" s="148"/>
      <c r="U90" s="148"/>
      <c r="V90" s="148"/>
      <c r="W90" s="148"/>
      <c r="X90" s="148"/>
      <c r="Y90" s="148"/>
      <c r="Z90" s="148"/>
      <c r="AA90" s="148"/>
      <c r="AB90" s="148"/>
      <c r="AC90" s="300"/>
      <c r="AD90" s="170"/>
      <c r="AE90" s="170"/>
      <c r="AF90" s="170"/>
      <c r="AG90" s="170"/>
      <c r="AH90" s="170"/>
      <c r="AI90" s="170"/>
      <c r="AJ90" s="170"/>
      <c r="AK90" s="170"/>
      <c r="AL90" s="170"/>
      <c r="AM90" s="166">
        <f t="shared" si="32"/>
        <v>0</v>
      </c>
      <c r="AN90" s="170"/>
      <c r="AO90" s="170"/>
      <c r="AP90" s="170"/>
      <c r="AQ90" s="170"/>
      <c r="AR90" s="170"/>
      <c r="AS90" s="171"/>
      <c r="AT90" s="171"/>
      <c r="AU90" s="171"/>
      <c r="AV90" s="171"/>
      <c r="AW90" s="171"/>
      <c r="AX90" s="171"/>
      <c r="AY90" s="171"/>
      <c r="AZ90" s="171"/>
    </row>
    <row r="91" spans="1:52" ht="12.75">
      <c r="A91" s="46" t="s">
        <v>79</v>
      </c>
      <c r="B91" s="48" t="s">
        <v>165</v>
      </c>
      <c r="C91" s="308">
        <f t="shared" si="30"/>
        <v>0</v>
      </c>
      <c r="D91" s="147"/>
      <c r="E91" s="147"/>
      <c r="F91" s="147"/>
      <c r="G91" s="147"/>
      <c r="H91" s="147"/>
      <c r="I91" s="165">
        <f t="shared" si="31"/>
        <v>0</v>
      </c>
      <c r="J91" s="146">
        <f t="shared" si="21"/>
        <v>0</v>
      </c>
      <c r="K91" s="146">
        <f t="shared" si="22"/>
        <v>0</v>
      </c>
      <c r="L91" s="146">
        <f t="shared" si="23"/>
        <v>0</v>
      </c>
      <c r="M91" s="146">
        <f t="shared" si="24"/>
        <v>0</v>
      </c>
      <c r="N91" s="146">
        <f t="shared" si="25"/>
        <v>0</v>
      </c>
      <c r="O91" s="146">
        <f t="shared" si="26"/>
        <v>0</v>
      </c>
      <c r="P91" s="146">
        <f t="shared" si="27"/>
        <v>0</v>
      </c>
      <c r="Q91" s="146">
        <f t="shared" si="28"/>
        <v>0</v>
      </c>
      <c r="R91" s="146">
        <f t="shared" si="29"/>
        <v>0</v>
      </c>
      <c r="S91" s="300"/>
      <c r="T91" s="148"/>
      <c r="U91" s="148"/>
      <c r="V91" s="148"/>
      <c r="W91" s="148"/>
      <c r="X91" s="148"/>
      <c r="Y91" s="148"/>
      <c r="Z91" s="148"/>
      <c r="AA91" s="148"/>
      <c r="AB91" s="148"/>
      <c r="AC91" s="300"/>
      <c r="AD91" s="170"/>
      <c r="AE91" s="170"/>
      <c r="AF91" s="170"/>
      <c r="AG91" s="170"/>
      <c r="AH91" s="170"/>
      <c r="AI91" s="170"/>
      <c r="AJ91" s="170"/>
      <c r="AK91" s="170"/>
      <c r="AL91" s="170"/>
      <c r="AM91" s="166">
        <f t="shared" si="32"/>
        <v>0</v>
      </c>
      <c r="AN91" s="170"/>
      <c r="AO91" s="170"/>
      <c r="AP91" s="170"/>
      <c r="AQ91" s="170"/>
      <c r="AR91" s="170"/>
      <c r="AS91" s="171"/>
      <c r="AT91" s="171"/>
      <c r="AU91" s="171"/>
      <c r="AV91" s="171"/>
      <c r="AW91" s="171"/>
      <c r="AX91" s="171"/>
      <c r="AY91" s="171"/>
      <c r="AZ91" s="171"/>
    </row>
    <row r="92" spans="1:52" ht="12.75">
      <c r="A92" s="46" t="s">
        <v>80</v>
      </c>
      <c r="B92" s="48" t="s">
        <v>166</v>
      </c>
      <c r="C92" s="308">
        <f t="shared" si="30"/>
        <v>0</v>
      </c>
      <c r="D92" s="147"/>
      <c r="E92" s="147"/>
      <c r="F92" s="147"/>
      <c r="G92" s="147"/>
      <c r="H92" s="147"/>
      <c r="I92" s="165">
        <f t="shared" si="31"/>
        <v>0</v>
      </c>
      <c r="J92" s="146">
        <f t="shared" si="21"/>
        <v>0</v>
      </c>
      <c r="K92" s="146">
        <f t="shared" si="22"/>
        <v>0</v>
      </c>
      <c r="L92" s="146">
        <f t="shared" si="23"/>
        <v>0</v>
      </c>
      <c r="M92" s="146">
        <f t="shared" si="24"/>
        <v>0</v>
      </c>
      <c r="N92" s="146">
        <f t="shared" si="25"/>
        <v>0</v>
      </c>
      <c r="O92" s="146">
        <f t="shared" si="26"/>
        <v>0</v>
      </c>
      <c r="P92" s="146">
        <f t="shared" si="27"/>
        <v>0</v>
      </c>
      <c r="Q92" s="146">
        <f t="shared" si="28"/>
        <v>0</v>
      </c>
      <c r="R92" s="146">
        <f t="shared" si="29"/>
        <v>0</v>
      </c>
      <c r="S92" s="300"/>
      <c r="T92" s="148"/>
      <c r="U92" s="148"/>
      <c r="V92" s="148"/>
      <c r="W92" s="148"/>
      <c r="X92" s="148"/>
      <c r="Y92" s="148"/>
      <c r="Z92" s="148"/>
      <c r="AA92" s="148"/>
      <c r="AB92" s="148"/>
      <c r="AC92" s="300"/>
      <c r="AD92" s="170"/>
      <c r="AE92" s="170"/>
      <c r="AF92" s="170"/>
      <c r="AG92" s="170"/>
      <c r="AH92" s="170"/>
      <c r="AI92" s="170"/>
      <c r="AJ92" s="170"/>
      <c r="AK92" s="170"/>
      <c r="AL92" s="170"/>
      <c r="AM92" s="166">
        <f t="shared" si="32"/>
        <v>0</v>
      </c>
      <c r="AN92" s="170"/>
      <c r="AO92" s="170"/>
      <c r="AP92" s="170"/>
      <c r="AQ92" s="170"/>
      <c r="AR92" s="170"/>
      <c r="AS92" s="171"/>
      <c r="AT92" s="171"/>
      <c r="AU92" s="171"/>
      <c r="AV92" s="171"/>
      <c r="AW92" s="171"/>
      <c r="AX92" s="171"/>
      <c r="AY92" s="171"/>
      <c r="AZ92" s="171"/>
    </row>
    <row r="93" spans="1:52" ht="12.75" customHeight="1">
      <c r="A93" s="46" t="s">
        <v>473</v>
      </c>
      <c r="B93" s="48" t="s">
        <v>167</v>
      </c>
      <c r="C93" s="308">
        <f t="shared" si="30"/>
        <v>0</v>
      </c>
      <c r="D93" s="147"/>
      <c r="E93" s="147"/>
      <c r="F93" s="147"/>
      <c r="G93" s="147"/>
      <c r="H93" s="147"/>
      <c r="I93" s="165">
        <f t="shared" si="31"/>
        <v>0</v>
      </c>
      <c r="J93" s="146">
        <f t="shared" si="21"/>
        <v>0</v>
      </c>
      <c r="K93" s="146">
        <f t="shared" si="22"/>
        <v>0</v>
      </c>
      <c r="L93" s="146">
        <f t="shared" si="23"/>
        <v>0</v>
      </c>
      <c r="M93" s="146">
        <f t="shared" si="24"/>
        <v>0</v>
      </c>
      <c r="N93" s="146">
        <f t="shared" si="25"/>
        <v>0</v>
      </c>
      <c r="O93" s="146">
        <f t="shared" si="26"/>
        <v>0</v>
      </c>
      <c r="P93" s="146">
        <f t="shared" si="27"/>
        <v>0</v>
      </c>
      <c r="Q93" s="146">
        <f t="shared" si="28"/>
        <v>0</v>
      </c>
      <c r="R93" s="146">
        <f t="shared" si="29"/>
        <v>0</v>
      </c>
      <c r="S93" s="300"/>
      <c r="T93" s="148"/>
      <c r="U93" s="148"/>
      <c r="V93" s="148"/>
      <c r="W93" s="148"/>
      <c r="X93" s="148"/>
      <c r="Y93" s="148"/>
      <c r="Z93" s="148"/>
      <c r="AA93" s="148"/>
      <c r="AB93" s="148"/>
      <c r="AC93" s="300"/>
      <c r="AD93" s="170"/>
      <c r="AE93" s="170"/>
      <c r="AF93" s="170"/>
      <c r="AG93" s="170"/>
      <c r="AH93" s="170"/>
      <c r="AI93" s="170"/>
      <c r="AJ93" s="170"/>
      <c r="AK93" s="170"/>
      <c r="AL93" s="170"/>
      <c r="AM93" s="166">
        <f t="shared" si="32"/>
        <v>0</v>
      </c>
      <c r="AN93" s="170"/>
      <c r="AO93" s="170"/>
      <c r="AP93" s="170"/>
      <c r="AQ93" s="170"/>
      <c r="AR93" s="170"/>
      <c r="AS93" s="171"/>
      <c r="AT93" s="171"/>
      <c r="AU93" s="171"/>
      <c r="AV93" s="171"/>
      <c r="AW93" s="171"/>
      <c r="AX93" s="171"/>
      <c r="AY93" s="171"/>
      <c r="AZ93" s="171"/>
    </row>
    <row r="94" spans="1:52" ht="12.75" customHeight="1">
      <c r="A94" s="46" t="s">
        <v>474</v>
      </c>
      <c r="B94" s="48" t="s">
        <v>168</v>
      </c>
      <c r="C94" s="308">
        <f t="shared" si="30"/>
        <v>0</v>
      </c>
      <c r="D94" s="147"/>
      <c r="E94" s="147"/>
      <c r="F94" s="147"/>
      <c r="G94" s="147"/>
      <c r="H94" s="147"/>
      <c r="I94" s="165">
        <f t="shared" si="31"/>
        <v>0</v>
      </c>
      <c r="J94" s="146">
        <f t="shared" si="21"/>
        <v>0</v>
      </c>
      <c r="K94" s="146">
        <f t="shared" si="22"/>
        <v>0</v>
      </c>
      <c r="L94" s="146">
        <f t="shared" si="23"/>
        <v>0</v>
      </c>
      <c r="M94" s="146">
        <f t="shared" si="24"/>
        <v>0</v>
      </c>
      <c r="N94" s="146">
        <f t="shared" si="25"/>
        <v>0</v>
      </c>
      <c r="O94" s="146">
        <f t="shared" si="26"/>
        <v>0</v>
      </c>
      <c r="P94" s="146">
        <f t="shared" si="27"/>
        <v>0</v>
      </c>
      <c r="Q94" s="146">
        <f t="shared" si="28"/>
        <v>0</v>
      </c>
      <c r="R94" s="146">
        <f t="shared" si="29"/>
        <v>0</v>
      </c>
      <c r="S94" s="300"/>
      <c r="T94" s="148"/>
      <c r="U94" s="148"/>
      <c r="V94" s="148"/>
      <c r="W94" s="148"/>
      <c r="X94" s="148"/>
      <c r="Y94" s="148"/>
      <c r="Z94" s="148"/>
      <c r="AA94" s="148"/>
      <c r="AB94" s="148"/>
      <c r="AC94" s="300"/>
      <c r="AD94" s="170"/>
      <c r="AE94" s="170"/>
      <c r="AF94" s="170"/>
      <c r="AG94" s="170"/>
      <c r="AH94" s="170"/>
      <c r="AI94" s="170"/>
      <c r="AJ94" s="170"/>
      <c r="AK94" s="170"/>
      <c r="AL94" s="170"/>
      <c r="AM94" s="166">
        <f t="shared" si="32"/>
        <v>0</v>
      </c>
      <c r="AN94" s="170"/>
      <c r="AO94" s="170"/>
      <c r="AP94" s="170"/>
      <c r="AQ94" s="170"/>
      <c r="AR94" s="170"/>
      <c r="AS94" s="171"/>
      <c r="AT94" s="171"/>
      <c r="AU94" s="171"/>
      <c r="AV94" s="171"/>
      <c r="AW94" s="171"/>
      <c r="AX94" s="171"/>
      <c r="AY94" s="171"/>
      <c r="AZ94" s="171"/>
    </row>
    <row r="95" spans="1:52" ht="25.5">
      <c r="A95" s="46" t="s">
        <v>475</v>
      </c>
      <c r="B95" s="48" t="s">
        <v>169</v>
      </c>
      <c r="C95" s="308">
        <f t="shared" si="30"/>
        <v>0</v>
      </c>
      <c r="D95" s="147"/>
      <c r="E95" s="147"/>
      <c r="F95" s="147"/>
      <c r="G95" s="147"/>
      <c r="H95" s="147"/>
      <c r="I95" s="165">
        <f t="shared" si="31"/>
        <v>0</v>
      </c>
      <c r="J95" s="146">
        <f t="shared" si="21"/>
        <v>0</v>
      </c>
      <c r="K95" s="146">
        <f t="shared" si="22"/>
        <v>0</v>
      </c>
      <c r="L95" s="146">
        <f t="shared" si="23"/>
        <v>0</v>
      </c>
      <c r="M95" s="146">
        <f t="shared" si="24"/>
        <v>0</v>
      </c>
      <c r="N95" s="146">
        <f t="shared" si="25"/>
        <v>0</v>
      </c>
      <c r="O95" s="146">
        <f t="shared" si="26"/>
        <v>0</v>
      </c>
      <c r="P95" s="146">
        <f t="shared" si="27"/>
        <v>0</v>
      </c>
      <c r="Q95" s="146">
        <f t="shared" si="28"/>
        <v>0</v>
      </c>
      <c r="R95" s="146">
        <f t="shared" si="29"/>
        <v>0</v>
      </c>
      <c r="S95" s="300"/>
      <c r="T95" s="148"/>
      <c r="U95" s="148"/>
      <c r="V95" s="148"/>
      <c r="W95" s="148"/>
      <c r="X95" s="148"/>
      <c r="Y95" s="148"/>
      <c r="Z95" s="148"/>
      <c r="AA95" s="148"/>
      <c r="AB95" s="148"/>
      <c r="AC95" s="300"/>
      <c r="AD95" s="170"/>
      <c r="AE95" s="170"/>
      <c r="AF95" s="170"/>
      <c r="AG95" s="170"/>
      <c r="AH95" s="170"/>
      <c r="AI95" s="170"/>
      <c r="AJ95" s="170"/>
      <c r="AK95" s="170"/>
      <c r="AL95" s="170"/>
      <c r="AM95" s="166">
        <f t="shared" si="32"/>
        <v>0</v>
      </c>
      <c r="AN95" s="170"/>
      <c r="AO95" s="170"/>
      <c r="AP95" s="170"/>
      <c r="AQ95" s="170"/>
      <c r="AR95" s="170"/>
      <c r="AS95" s="171"/>
      <c r="AT95" s="171"/>
      <c r="AU95" s="171"/>
      <c r="AV95" s="171"/>
      <c r="AW95" s="171"/>
      <c r="AX95" s="171"/>
      <c r="AY95" s="171"/>
      <c r="AZ95" s="171"/>
    </row>
    <row r="96" spans="1:52" ht="12.75" customHeight="1">
      <c r="A96" s="46" t="s">
        <v>117</v>
      </c>
      <c r="B96" s="48" t="s">
        <v>170</v>
      </c>
      <c r="C96" s="308">
        <f t="shared" si="30"/>
        <v>0</v>
      </c>
      <c r="D96" s="147"/>
      <c r="E96" s="147"/>
      <c r="F96" s="147"/>
      <c r="G96" s="147"/>
      <c r="H96" s="147"/>
      <c r="I96" s="165">
        <f t="shared" si="31"/>
        <v>0</v>
      </c>
      <c r="J96" s="146">
        <f t="shared" si="21"/>
        <v>0</v>
      </c>
      <c r="K96" s="146">
        <f t="shared" si="22"/>
        <v>0</v>
      </c>
      <c r="L96" s="146">
        <f t="shared" si="23"/>
        <v>0</v>
      </c>
      <c r="M96" s="146">
        <f t="shared" si="24"/>
        <v>0</v>
      </c>
      <c r="N96" s="146">
        <f t="shared" si="25"/>
        <v>0</v>
      </c>
      <c r="O96" s="146">
        <f t="shared" si="26"/>
        <v>0</v>
      </c>
      <c r="P96" s="146">
        <f t="shared" si="27"/>
        <v>0</v>
      </c>
      <c r="Q96" s="146">
        <f t="shared" si="28"/>
        <v>0</v>
      </c>
      <c r="R96" s="146">
        <f t="shared" si="29"/>
        <v>0</v>
      </c>
      <c r="S96" s="300"/>
      <c r="T96" s="148"/>
      <c r="U96" s="148"/>
      <c r="V96" s="148"/>
      <c r="W96" s="148"/>
      <c r="X96" s="148"/>
      <c r="Y96" s="148"/>
      <c r="Z96" s="148"/>
      <c r="AA96" s="148"/>
      <c r="AB96" s="148"/>
      <c r="AC96" s="300"/>
      <c r="AD96" s="170"/>
      <c r="AE96" s="170"/>
      <c r="AF96" s="170"/>
      <c r="AG96" s="170"/>
      <c r="AH96" s="170"/>
      <c r="AI96" s="170"/>
      <c r="AJ96" s="170"/>
      <c r="AK96" s="170"/>
      <c r="AL96" s="170"/>
      <c r="AM96" s="166">
        <f t="shared" si="32"/>
        <v>0</v>
      </c>
      <c r="AN96" s="170"/>
      <c r="AO96" s="170"/>
      <c r="AP96" s="170"/>
      <c r="AQ96" s="170"/>
      <c r="AR96" s="170"/>
      <c r="AS96" s="171"/>
      <c r="AT96" s="171"/>
      <c r="AU96" s="171"/>
      <c r="AV96" s="171"/>
      <c r="AW96" s="171"/>
      <c r="AX96" s="171"/>
      <c r="AY96" s="171"/>
      <c r="AZ96" s="171"/>
    </row>
    <row r="97" spans="1:52" ht="12.75" customHeight="1">
      <c r="A97" s="46" t="s">
        <v>118</v>
      </c>
      <c r="B97" s="48" t="s">
        <v>171</v>
      </c>
      <c r="C97" s="308">
        <f t="shared" si="30"/>
        <v>0</v>
      </c>
      <c r="D97" s="147"/>
      <c r="E97" s="147"/>
      <c r="F97" s="147"/>
      <c r="G97" s="147"/>
      <c r="H97" s="147"/>
      <c r="I97" s="165">
        <f t="shared" si="31"/>
        <v>0</v>
      </c>
      <c r="J97" s="146">
        <f t="shared" si="21"/>
        <v>0</v>
      </c>
      <c r="K97" s="146">
        <f t="shared" si="22"/>
        <v>0</v>
      </c>
      <c r="L97" s="146">
        <f t="shared" si="23"/>
        <v>0</v>
      </c>
      <c r="M97" s="146">
        <f t="shared" si="24"/>
        <v>0</v>
      </c>
      <c r="N97" s="146">
        <f t="shared" si="25"/>
        <v>0</v>
      </c>
      <c r="O97" s="146">
        <f t="shared" si="26"/>
        <v>0</v>
      </c>
      <c r="P97" s="146">
        <f t="shared" si="27"/>
        <v>0</v>
      </c>
      <c r="Q97" s="146">
        <f t="shared" si="28"/>
        <v>0</v>
      </c>
      <c r="R97" s="146">
        <f t="shared" si="29"/>
        <v>0</v>
      </c>
      <c r="S97" s="300"/>
      <c r="T97" s="148"/>
      <c r="U97" s="148"/>
      <c r="V97" s="148"/>
      <c r="W97" s="148"/>
      <c r="X97" s="148"/>
      <c r="Y97" s="148"/>
      <c r="Z97" s="148"/>
      <c r="AA97" s="148"/>
      <c r="AB97" s="148"/>
      <c r="AC97" s="300"/>
      <c r="AD97" s="170"/>
      <c r="AE97" s="170"/>
      <c r="AF97" s="170"/>
      <c r="AG97" s="170"/>
      <c r="AH97" s="170"/>
      <c r="AI97" s="170"/>
      <c r="AJ97" s="170"/>
      <c r="AK97" s="170"/>
      <c r="AL97" s="170"/>
      <c r="AM97" s="166">
        <f t="shared" si="32"/>
        <v>0</v>
      </c>
      <c r="AN97" s="170"/>
      <c r="AO97" s="170"/>
      <c r="AP97" s="170"/>
      <c r="AQ97" s="170"/>
      <c r="AR97" s="170"/>
      <c r="AS97" s="171"/>
      <c r="AT97" s="171"/>
      <c r="AU97" s="171"/>
      <c r="AV97" s="171"/>
      <c r="AW97" s="171"/>
      <c r="AX97" s="171"/>
      <c r="AY97" s="171"/>
      <c r="AZ97" s="171"/>
    </row>
    <row r="98" spans="1:52" ht="12.75">
      <c r="A98" s="46" t="s">
        <v>119</v>
      </c>
      <c r="B98" s="48" t="s">
        <v>172</v>
      </c>
      <c r="C98" s="308">
        <f t="shared" si="30"/>
        <v>0</v>
      </c>
      <c r="D98" s="147"/>
      <c r="E98" s="147"/>
      <c r="F98" s="147"/>
      <c r="G98" s="147"/>
      <c r="H98" s="147"/>
      <c r="I98" s="165">
        <f t="shared" si="31"/>
        <v>0</v>
      </c>
      <c r="J98" s="146">
        <f t="shared" si="21"/>
        <v>0</v>
      </c>
      <c r="K98" s="146">
        <f t="shared" si="22"/>
        <v>0</v>
      </c>
      <c r="L98" s="146">
        <f t="shared" si="23"/>
        <v>0</v>
      </c>
      <c r="M98" s="146">
        <f t="shared" si="24"/>
        <v>0</v>
      </c>
      <c r="N98" s="146">
        <f t="shared" si="25"/>
        <v>0</v>
      </c>
      <c r="O98" s="146">
        <f t="shared" si="26"/>
        <v>0</v>
      </c>
      <c r="P98" s="146">
        <f t="shared" si="27"/>
        <v>0</v>
      </c>
      <c r="Q98" s="146">
        <f t="shared" si="28"/>
        <v>0</v>
      </c>
      <c r="R98" s="146">
        <f t="shared" si="29"/>
        <v>0</v>
      </c>
      <c r="S98" s="300"/>
      <c r="T98" s="148"/>
      <c r="U98" s="148"/>
      <c r="V98" s="148"/>
      <c r="W98" s="148"/>
      <c r="X98" s="148"/>
      <c r="Y98" s="148"/>
      <c r="Z98" s="148"/>
      <c r="AA98" s="148"/>
      <c r="AB98" s="148"/>
      <c r="AC98" s="300"/>
      <c r="AD98" s="170"/>
      <c r="AE98" s="170"/>
      <c r="AF98" s="170"/>
      <c r="AG98" s="170"/>
      <c r="AH98" s="170"/>
      <c r="AI98" s="170"/>
      <c r="AJ98" s="170"/>
      <c r="AK98" s="170"/>
      <c r="AL98" s="170"/>
      <c r="AM98" s="166">
        <f t="shared" si="32"/>
        <v>0</v>
      </c>
      <c r="AN98" s="170"/>
      <c r="AO98" s="170"/>
      <c r="AP98" s="170"/>
      <c r="AQ98" s="170"/>
      <c r="AR98" s="170"/>
      <c r="AS98" s="171"/>
      <c r="AT98" s="171"/>
      <c r="AU98" s="171"/>
      <c r="AV98" s="171"/>
      <c r="AW98" s="171"/>
      <c r="AX98" s="171"/>
      <c r="AY98" s="171"/>
      <c r="AZ98" s="171"/>
    </row>
    <row r="99" spans="1:52" ht="12.75">
      <c r="A99" s="46" t="s">
        <v>476</v>
      </c>
      <c r="B99" s="48" t="s">
        <v>173</v>
      </c>
      <c r="C99" s="308">
        <f t="shared" si="30"/>
        <v>0</v>
      </c>
      <c r="D99" s="147"/>
      <c r="E99" s="147"/>
      <c r="F99" s="147"/>
      <c r="G99" s="147"/>
      <c r="H99" s="147"/>
      <c r="I99" s="165">
        <f t="shared" si="31"/>
        <v>0</v>
      </c>
      <c r="J99" s="146">
        <f t="shared" si="21"/>
        <v>0</v>
      </c>
      <c r="K99" s="146">
        <f t="shared" si="22"/>
        <v>0</v>
      </c>
      <c r="L99" s="146">
        <f t="shared" si="23"/>
        <v>0</v>
      </c>
      <c r="M99" s="146">
        <f t="shared" si="24"/>
        <v>0</v>
      </c>
      <c r="N99" s="146">
        <f t="shared" si="25"/>
        <v>0</v>
      </c>
      <c r="O99" s="146">
        <f t="shared" si="26"/>
        <v>0</v>
      </c>
      <c r="P99" s="146">
        <f t="shared" si="27"/>
        <v>0</v>
      </c>
      <c r="Q99" s="146">
        <f t="shared" si="28"/>
        <v>0</v>
      </c>
      <c r="R99" s="146">
        <f t="shared" si="29"/>
        <v>0</v>
      </c>
      <c r="S99" s="300"/>
      <c r="T99" s="148"/>
      <c r="U99" s="148"/>
      <c r="V99" s="148"/>
      <c r="W99" s="148"/>
      <c r="X99" s="148"/>
      <c r="Y99" s="148"/>
      <c r="Z99" s="148"/>
      <c r="AA99" s="148"/>
      <c r="AB99" s="148"/>
      <c r="AC99" s="300"/>
      <c r="AD99" s="170"/>
      <c r="AE99" s="170"/>
      <c r="AF99" s="170"/>
      <c r="AG99" s="170"/>
      <c r="AH99" s="170"/>
      <c r="AI99" s="170"/>
      <c r="AJ99" s="170"/>
      <c r="AK99" s="170"/>
      <c r="AL99" s="170"/>
      <c r="AM99" s="166">
        <f t="shared" si="32"/>
        <v>0</v>
      </c>
      <c r="AN99" s="170"/>
      <c r="AO99" s="170"/>
      <c r="AP99" s="170"/>
      <c r="AQ99" s="170"/>
      <c r="AR99" s="170"/>
      <c r="AS99" s="171"/>
      <c r="AT99" s="171"/>
      <c r="AU99" s="171"/>
      <c r="AV99" s="171"/>
      <c r="AW99" s="171"/>
      <c r="AX99" s="171"/>
      <c r="AY99" s="171"/>
      <c r="AZ99" s="171"/>
    </row>
    <row r="100" spans="1:52" ht="12.75">
      <c r="A100" s="46" t="s">
        <v>477</v>
      </c>
      <c r="B100" s="48" t="s">
        <v>174</v>
      </c>
      <c r="C100" s="308">
        <f t="shared" si="30"/>
        <v>1</v>
      </c>
      <c r="D100" s="147">
        <v>1</v>
      </c>
      <c r="E100" s="147"/>
      <c r="F100" s="147"/>
      <c r="G100" s="147"/>
      <c r="H100" s="147"/>
      <c r="I100" s="165">
        <f t="shared" si="31"/>
        <v>41</v>
      </c>
      <c r="J100" s="146">
        <f t="shared" si="21"/>
        <v>41</v>
      </c>
      <c r="K100" s="146">
        <f t="shared" si="22"/>
        <v>39</v>
      </c>
      <c r="L100" s="146">
        <f t="shared" si="23"/>
        <v>11</v>
      </c>
      <c r="M100" s="146">
        <f t="shared" si="24"/>
        <v>0</v>
      </c>
      <c r="N100" s="146">
        <f t="shared" si="25"/>
        <v>29</v>
      </c>
      <c r="O100" s="146">
        <f t="shared" si="26"/>
        <v>3</v>
      </c>
      <c r="P100" s="146">
        <f t="shared" si="27"/>
        <v>1</v>
      </c>
      <c r="Q100" s="146">
        <f t="shared" si="28"/>
        <v>0</v>
      </c>
      <c r="R100" s="146">
        <f t="shared" si="29"/>
        <v>0</v>
      </c>
      <c r="S100" s="300">
        <v>17</v>
      </c>
      <c r="T100" s="148">
        <v>17</v>
      </c>
      <c r="U100" s="148">
        <v>16</v>
      </c>
      <c r="V100" s="148">
        <v>5</v>
      </c>
      <c r="W100" s="148">
        <v>0</v>
      </c>
      <c r="X100" s="148">
        <v>11</v>
      </c>
      <c r="Y100" s="148">
        <v>2</v>
      </c>
      <c r="Z100" s="148">
        <v>0</v>
      </c>
      <c r="AA100" s="148">
        <v>0</v>
      </c>
      <c r="AB100" s="148">
        <v>0</v>
      </c>
      <c r="AC100" s="300">
        <v>24</v>
      </c>
      <c r="AD100" s="170">
        <v>24</v>
      </c>
      <c r="AE100" s="170">
        <v>23</v>
      </c>
      <c r="AF100" s="170">
        <v>6</v>
      </c>
      <c r="AG100" s="170">
        <v>0</v>
      </c>
      <c r="AH100" s="170">
        <v>18</v>
      </c>
      <c r="AI100" s="170">
        <v>1</v>
      </c>
      <c r="AJ100" s="170">
        <v>1</v>
      </c>
      <c r="AK100" s="170">
        <v>0</v>
      </c>
      <c r="AL100" s="170">
        <v>0</v>
      </c>
      <c r="AM100" s="166">
        <f t="shared" si="32"/>
        <v>0</v>
      </c>
      <c r="AN100" s="170"/>
      <c r="AO100" s="170"/>
      <c r="AP100" s="170"/>
      <c r="AQ100" s="170"/>
      <c r="AR100" s="170"/>
      <c r="AS100" s="171"/>
      <c r="AT100" s="171"/>
      <c r="AU100" s="171"/>
      <c r="AV100" s="171"/>
      <c r="AW100" s="171"/>
      <c r="AX100" s="171"/>
      <c r="AY100" s="171"/>
      <c r="AZ100" s="171"/>
    </row>
    <row r="101" spans="1:52" ht="12.75" customHeight="1">
      <c r="A101" s="46" t="s">
        <v>478</v>
      </c>
      <c r="B101" s="48" t="s">
        <v>175</v>
      </c>
      <c r="C101" s="308">
        <f t="shared" si="30"/>
        <v>0</v>
      </c>
      <c r="D101" s="147"/>
      <c r="E101" s="147"/>
      <c r="F101" s="147"/>
      <c r="G101" s="147"/>
      <c r="H101" s="147"/>
      <c r="I101" s="165">
        <f t="shared" si="31"/>
        <v>0</v>
      </c>
      <c r="J101" s="146">
        <f t="shared" si="21"/>
        <v>0</v>
      </c>
      <c r="K101" s="146">
        <f t="shared" si="22"/>
        <v>0</v>
      </c>
      <c r="L101" s="146">
        <f t="shared" si="23"/>
        <v>0</v>
      </c>
      <c r="M101" s="146">
        <f t="shared" si="24"/>
        <v>0</v>
      </c>
      <c r="N101" s="146">
        <f t="shared" si="25"/>
        <v>0</v>
      </c>
      <c r="O101" s="146">
        <f t="shared" si="26"/>
        <v>0</v>
      </c>
      <c r="P101" s="146">
        <f t="shared" si="27"/>
        <v>0</v>
      </c>
      <c r="Q101" s="146">
        <f t="shared" si="28"/>
        <v>0</v>
      </c>
      <c r="R101" s="146">
        <f t="shared" si="29"/>
        <v>0</v>
      </c>
      <c r="S101" s="300"/>
      <c r="T101" s="148"/>
      <c r="U101" s="148"/>
      <c r="V101" s="148"/>
      <c r="W101" s="148"/>
      <c r="X101" s="148"/>
      <c r="Y101" s="148"/>
      <c r="Z101" s="148"/>
      <c r="AA101" s="148"/>
      <c r="AB101" s="148"/>
      <c r="AC101" s="300"/>
      <c r="AD101" s="170"/>
      <c r="AE101" s="170"/>
      <c r="AF101" s="170"/>
      <c r="AG101" s="170"/>
      <c r="AH101" s="170"/>
      <c r="AI101" s="170"/>
      <c r="AJ101" s="170"/>
      <c r="AK101" s="170"/>
      <c r="AL101" s="170"/>
      <c r="AM101" s="166">
        <f t="shared" si="32"/>
        <v>0</v>
      </c>
      <c r="AN101" s="170"/>
      <c r="AO101" s="170"/>
      <c r="AP101" s="170"/>
      <c r="AQ101" s="170"/>
      <c r="AR101" s="170"/>
      <c r="AS101" s="171"/>
      <c r="AT101" s="171"/>
      <c r="AU101" s="171"/>
      <c r="AV101" s="171"/>
      <c r="AW101" s="171"/>
      <c r="AX101" s="171"/>
      <c r="AY101" s="171"/>
      <c r="AZ101" s="171"/>
    </row>
    <row r="102" spans="1:52" ht="12.75" customHeight="1">
      <c r="A102" s="46" t="s">
        <v>479</v>
      </c>
      <c r="B102" s="48" t="s">
        <v>176</v>
      </c>
      <c r="C102" s="308">
        <f t="shared" si="30"/>
        <v>0</v>
      </c>
      <c r="D102" s="147"/>
      <c r="E102" s="147"/>
      <c r="F102" s="147"/>
      <c r="G102" s="147"/>
      <c r="H102" s="147"/>
      <c r="I102" s="165">
        <f t="shared" si="31"/>
        <v>0</v>
      </c>
      <c r="J102" s="146">
        <f t="shared" si="21"/>
        <v>0</v>
      </c>
      <c r="K102" s="146">
        <f t="shared" si="22"/>
        <v>0</v>
      </c>
      <c r="L102" s="146">
        <f t="shared" si="23"/>
        <v>0</v>
      </c>
      <c r="M102" s="146">
        <f t="shared" si="24"/>
        <v>0</v>
      </c>
      <c r="N102" s="146">
        <f t="shared" si="25"/>
        <v>0</v>
      </c>
      <c r="O102" s="146">
        <f t="shared" si="26"/>
        <v>0</v>
      </c>
      <c r="P102" s="146">
        <f t="shared" si="27"/>
        <v>0</v>
      </c>
      <c r="Q102" s="146">
        <f t="shared" si="28"/>
        <v>0</v>
      </c>
      <c r="R102" s="146">
        <f t="shared" si="29"/>
        <v>0</v>
      </c>
      <c r="S102" s="300"/>
      <c r="T102" s="147"/>
      <c r="U102" s="147"/>
      <c r="V102" s="147"/>
      <c r="W102" s="148"/>
      <c r="X102" s="148"/>
      <c r="Y102" s="148"/>
      <c r="Z102" s="148"/>
      <c r="AA102" s="148"/>
      <c r="AB102" s="148"/>
      <c r="AC102" s="300"/>
      <c r="AD102" s="170"/>
      <c r="AE102" s="170"/>
      <c r="AF102" s="170"/>
      <c r="AG102" s="170"/>
      <c r="AH102" s="170"/>
      <c r="AI102" s="170"/>
      <c r="AJ102" s="170"/>
      <c r="AK102" s="170"/>
      <c r="AL102" s="170"/>
      <c r="AM102" s="166">
        <f t="shared" si="32"/>
        <v>0</v>
      </c>
      <c r="AN102" s="170"/>
      <c r="AO102" s="170"/>
      <c r="AP102" s="170"/>
      <c r="AQ102" s="170"/>
      <c r="AR102" s="170"/>
      <c r="AS102" s="171"/>
      <c r="AT102" s="171"/>
      <c r="AU102" s="171"/>
      <c r="AV102" s="171"/>
      <c r="AW102" s="171"/>
      <c r="AX102" s="171"/>
      <c r="AY102" s="171"/>
      <c r="AZ102" s="171"/>
    </row>
    <row r="103" spans="1:52" ht="12.75" customHeight="1">
      <c r="A103" s="46" t="s">
        <v>480</v>
      </c>
      <c r="B103" s="48" t="s">
        <v>177</v>
      </c>
      <c r="C103" s="308">
        <f t="shared" si="30"/>
        <v>0</v>
      </c>
      <c r="D103" s="147"/>
      <c r="E103" s="147"/>
      <c r="F103" s="147"/>
      <c r="G103" s="147"/>
      <c r="H103" s="147"/>
      <c r="I103" s="165">
        <f t="shared" si="31"/>
        <v>0</v>
      </c>
      <c r="J103" s="146">
        <f aca="true" t="shared" si="33" ref="J103:J134">T103+AD103+AR103</f>
        <v>0</v>
      </c>
      <c r="K103" s="146">
        <f aca="true" t="shared" si="34" ref="K103:K134">U103+AE103+AS103</f>
        <v>0</v>
      </c>
      <c r="L103" s="146">
        <f aca="true" t="shared" si="35" ref="L103:L134">V103+AF103+AT103</f>
        <v>0</v>
      </c>
      <c r="M103" s="146">
        <f aca="true" t="shared" si="36" ref="M103:M134">W103+AG103+AU103</f>
        <v>0</v>
      </c>
      <c r="N103" s="146">
        <f aca="true" t="shared" si="37" ref="N103:N134">X103+AH103+AV103</f>
        <v>0</v>
      </c>
      <c r="O103" s="146">
        <f aca="true" t="shared" si="38" ref="O103:O134">Y103+AI103+AW103</f>
        <v>0</v>
      </c>
      <c r="P103" s="146">
        <f aca="true" t="shared" si="39" ref="P103:P134">Z103+AJ103+AX103</f>
        <v>0</v>
      </c>
      <c r="Q103" s="146">
        <f aca="true" t="shared" si="40" ref="Q103:Q134">AA103+AK103+AY103</f>
        <v>0</v>
      </c>
      <c r="R103" s="146">
        <f aca="true" t="shared" si="41" ref="R103:R134">AB103+AL103+AZ103</f>
        <v>0</v>
      </c>
      <c r="S103" s="300"/>
      <c r="T103" s="147"/>
      <c r="U103" s="147"/>
      <c r="V103" s="147"/>
      <c r="W103" s="148"/>
      <c r="X103" s="148"/>
      <c r="Y103" s="148"/>
      <c r="Z103" s="148"/>
      <c r="AA103" s="148"/>
      <c r="AB103" s="148"/>
      <c r="AC103" s="300"/>
      <c r="AD103" s="170"/>
      <c r="AE103" s="170"/>
      <c r="AF103" s="170"/>
      <c r="AG103" s="170"/>
      <c r="AH103" s="170"/>
      <c r="AI103" s="170"/>
      <c r="AJ103" s="170"/>
      <c r="AK103" s="170"/>
      <c r="AL103" s="170"/>
      <c r="AM103" s="166">
        <f t="shared" si="32"/>
        <v>0</v>
      </c>
      <c r="AN103" s="170"/>
      <c r="AO103" s="170"/>
      <c r="AP103" s="170"/>
      <c r="AQ103" s="170"/>
      <c r="AR103" s="170"/>
      <c r="AS103" s="171"/>
      <c r="AT103" s="171"/>
      <c r="AU103" s="171"/>
      <c r="AV103" s="171"/>
      <c r="AW103" s="171"/>
      <c r="AX103" s="171"/>
      <c r="AY103" s="171"/>
      <c r="AZ103" s="171"/>
    </row>
    <row r="104" spans="1:52" ht="25.5">
      <c r="A104" s="46" t="s">
        <v>481</v>
      </c>
      <c r="B104" s="48" t="s">
        <v>178</v>
      </c>
      <c r="C104" s="308">
        <f t="shared" si="30"/>
        <v>0</v>
      </c>
      <c r="D104" s="147"/>
      <c r="E104" s="147"/>
      <c r="F104" s="147"/>
      <c r="G104" s="147"/>
      <c r="H104" s="147"/>
      <c r="I104" s="165">
        <f t="shared" si="31"/>
        <v>0</v>
      </c>
      <c r="J104" s="146">
        <f t="shared" si="33"/>
        <v>0</v>
      </c>
      <c r="K104" s="146">
        <f t="shared" si="34"/>
        <v>0</v>
      </c>
      <c r="L104" s="146">
        <f t="shared" si="35"/>
        <v>0</v>
      </c>
      <c r="M104" s="146">
        <f t="shared" si="36"/>
        <v>0</v>
      </c>
      <c r="N104" s="146">
        <f t="shared" si="37"/>
        <v>0</v>
      </c>
      <c r="O104" s="146">
        <f t="shared" si="38"/>
        <v>0</v>
      </c>
      <c r="P104" s="146">
        <f t="shared" si="39"/>
        <v>0</v>
      </c>
      <c r="Q104" s="146">
        <f t="shared" si="40"/>
        <v>0</v>
      </c>
      <c r="R104" s="146">
        <f t="shared" si="41"/>
        <v>0</v>
      </c>
      <c r="S104" s="300"/>
      <c r="T104" s="147"/>
      <c r="U104" s="147"/>
      <c r="V104" s="147"/>
      <c r="W104" s="148"/>
      <c r="X104" s="148"/>
      <c r="Y104" s="148"/>
      <c r="Z104" s="148"/>
      <c r="AA104" s="148"/>
      <c r="AB104" s="148"/>
      <c r="AC104" s="300"/>
      <c r="AD104" s="170"/>
      <c r="AE104" s="170"/>
      <c r="AF104" s="170"/>
      <c r="AG104" s="170"/>
      <c r="AH104" s="170"/>
      <c r="AI104" s="170"/>
      <c r="AJ104" s="170"/>
      <c r="AK104" s="170"/>
      <c r="AL104" s="170"/>
      <c r="AM104" s="166">
        <f t="shared" si="32"/>
        <v>0</v>
      </c>
      <c r="AN104" s="170"/>
      <c r="AO104" s="170"/>
      <c r="AP104" s="170"/>
      <c r="AQ104" s="170"/>
      <c r="AR104" s="170"/>
      <c r="AS104" s="171"/>
      <c r="AT104" s="171"/>
      <c r="AU104" s="171"/>
      <c r="AV104" s="171"/>
      <c r="AW104" s="171"/>
      <c r="AX104" s="171"/>
      <c r="AY104" s="171"/>
      <c r="AZ104" s="171"/>
    </row>
    <row r="105" spans="1:52" ht="12.75">
      <c r="A105" s="46" t="s">
        <v>482</v>
      </c>
      <c r="B105" s="48" t="s">
        <v>180</v>
      </c>
      <c r="C105" s="308">
        <f t="shared" si="30"/>
        <v>0</v>
      </c>
      <c r="D105" s="147"/>
      <c r="E105" s="147"/>
      <c r="F105" s="147"/>
      <c r="G105" s="147"/>
      <c r="H105" s="147"/>
      <c r="I105" s="165">
        <f t="shared" si="31"/>
        <v>0</v>
      </c>
      <c r="J105" s="146">
        <f t="shared" si="33"/>
        <v>0</v>
      </c>
      <c r="K105" s="146">
        <f t="shared" si="34"/>
        <v>0</v>
      </c>
      <c r="L105" s="146">
        <f t="shared" si="35"/>
        <v>0</v>
      </c>
      <c r="M105" s="146">
        <f t="shared" si="36"/>
        <v>0</v>
      </c>
      <c r="N105" s="146">
        <f t="shared" si="37"/>
        <v>0</v>
      </c>
      <c r="O105" s="146">
        <f t="shared" si="38"/>
        <v>0</v>
      </c>
      <c r="P105" s="146">
        <f t="shared" si="39"/>
        <v>0</v>
      </c>
      <c r="Q105" s="146">
        <f t="shared" si="40"/>
        <v>0</v>
      </c>
      <c r="R105" s="146">
        <f t="shared" si="41"/>
        <v>0</v>
      </c>
      <c r="S105" s="300"/>
      <c r="T105" s="147"/>
      <c r="U105" s="147"/>
      <c r="V105" s="147"/>
      <c r="W105" s="148"/>
      <c r="X105" s="148"/>
      <c r="Y105" s="148"/>
      <c r="Z105" s="148"/>
      <c r="AA105" s="148"/>
      <c r="AB105" s="148"/>
      <c r="AC105" s="300"/>
      <c r="AD105" s="170"/>
      <c r="AE105" s="170"/>
      <c r="AF105" s="170"/>
      <c r="AG105" s="170"/>
      <c r="AH105" s="170"/>
      <c r="AI105" s="170"/>
      <c r="AJ105" s="170"/>
      <c r="AK105" s="170"/>
      <c r="AL105" s="170"/>
      <c r="AM105" s="166">
        <f t="shared" si="32"/>
        <v>0</v>
      </c>
      <c r="AN105" s="170"/>
      <c r="AO105" s="170"/>
      <c r="AP105" s="170"/>
      <c r="AQ105" s="170"/>
      <c r="AR105" s="170"/>
      <c r="AS105" s="171"/>
      <c r="AT105" s="171"/>
      <c r="AU105" s="171"/>
      <c r="AV105" s="171"/>
      <c r="AW105" s="171"/>
      <c r="AX105" s="171"/>
      <c r="AY105" s="171"/>
      <c r="AZ105" s="171"/>
    </row>
    <row r="106" spans="1:52" ht="12.75" customHeight="1">
      <c r="A106" s="46" t="s">
        <v>120</v>
      </c>
      <c r="B106" s="48" t="s">
        <v>182</v>
      </c>
      <c r="C106" s="308">
        <f t="shared" si="30"/>
        <v>0</v>
      </c>
      <c r="D106" s="147"/>
      <c r="E106" s="147"/>
      <c r="F106" s="147"/>
      <c r="G106" s="147"/>
      <c r="H106" s="147"/>
      <c r="I106" s="165">
        <f t="shared" si="31"/>
        <v>0</v>
      </c>
      <c r="J106" s="146">
        <f t="shared" si="33"/>
        <v>0</v>
      </c>
      <c r="K106" s="146">
        <f t="shared" si="34"/>
        <v>0</v>
      </c>
      <c r="L106" s="146">
        <f t="shared" si="35"/>
        <v>0</v>
      </c>
      <c r="M106" s="146">
        <f t="shared" si="36"/>
        <v>0</v>
      </c>
      <c r="N106" s="146">
        <f t="shared" si="37"/>
        <v>0</v>
      </c>
      <c r="O106" s="146">
        <f t="shared" si="38"/>
        <v>0</v>
      </c>
      <c r="P106" s="146">
        <f t="shared" si="39"/>
        <v>0</v>
      </c>
      <c r="Q106" s="146">
        <f t="shared" si="40"/>
        <v>0</v>
      </c>
      <c r="R106" s="146">
        <f t="shared" si="41"/>
        <v>0</v>
      </c>
      <c r="S106" s="300"/>
      <c r="T106" s="148"/>
      <c r="U106" s="148"/>
      <c r="V106" s="148"/>
      <c r="W106" s="148"/>
      <c r="X106" s="148"/>
      <c r="Y106" s="148"/>
      <c r="Z106" s="148"/>
      <c r="AA106" s="148"/>
      <c r="AB106" s="148"/>
      <c r="AC106" s="300"/>
      <c r="AD106" s="170"/>
      <c r="AE106" s="170"/>
      <c r="AF106" s="170"/>
      <c r="AG106" s="170"/>
      <c r="AH106" s="170"/>
      <c r="AI106" s="170"/>
      <c r="AJ106" s="170"/>
      <c r="AK106" s="170"/>
      <c r="AL106" s="170"/>
      <c r="AM106" s="166">
        <f t="shared" si="32"/>
        <v>0</v>
      </c>
      <c r="AN106" s="170"/>
      <c r="AO106" s="170"/>
      <c r="AP106" s="170"/>
      <c r="AQ106" s="170"/>
      <c r="AR106" s="170"/>
      <c r="AS106" s="171"/>
      <c r="AT106" s="171"/>
      <c r="AU106" s="171"/>
      <c r="AV106" s="171"/>
      <c r="AW106" s="171"/>
      <c r="AX106" s="171"/>
      <c r="AY106" s="171"/>
      <c r="AZ106" s="171"/>
    </row>
    <row r="107" spans="1:52" ht="15" customHeight="1">
      <c r="A107" s="46" t="s">
        <v>121</v>
      </c>
      <c r="B107" s="48" t="s">
        <v>207</v>
      </c>
      <c r="C107" s="308">
        <f t="shared" si="30"/>
        <v>0</v>
      </c>
      <c r="D107" s="147"/>
      <c r="E107" s="147"/>
      <c r="F107" s="147"/>
      <c r="G107" s="147"/>
      <c r="H107" s="147"/>
      <c r="I107" s="165">
        <f t="shared" si="31"/>
        <v>0</v>
      </c>
      <c r="J107" s="146">
        <f t="shared" si="33"/>
        <v>0</v>
      </c>
      <c r="K107" s="146">
        <f t="shared" si="34"/>
        <v>0</v>
      </c>
      <c r="L107" s="146">
        <f t="shared" si="35"/>
        <v>0</v>
      </c>
      <c r="M107" s="146">
        <f t="shared" si="36"/>
        <v>0</v>
      </c>
      <c r="N107" s="146">
        <f t="shared" si="37"/>
        <v>0</v>
      </c>
      <c r="O107" s="146">
        <f t="shared" si="38"/>
        <v>0</v>
      </c>
      <c r="P107" s="146">
        <f t="shared" si="39"/>
        <v>0</v>
      </c>
      <c r="Q107" s="146">
        <f t="shared" si="40"/>
        <v>0</v>
      </c>
      <c r="R107" s="146">
        <f t="shared" si="41"/>
        <v>0</v>
      </c>
      <c r="S107" s="300"/>
      <c r="T107" s="148"/>
      <c r="U107" s="148"/>
      <c r="V107" s="148"/>
      <c r="W107" s="148"/>
      <c r="X107" s="148"/>
      <c r="Y107" s="148"/>
      <c r="Z107" s="148"/>
      <c r="AA107" s="148"/>
      <c r="AB107" s="148"/>
      <c r="AC107" s="300"/>
      <c r="AD107" s="170"/>
      <c r="AE107" s="170"/>
      <c r="AF107" s="170"/>
      <c r="AG107" s="170"/>
      <c r="AH107" s="170"/>
      <c r="AI107" s="170"/>
      <c r="AJ107" s="170"/>
      <c r="AK107" s="170"/>
      <c r="AL107" s="170"/>
      <c r="AM107" s="166">
        <f t="shared" si="32"/>
        <v>0</v>
      </c>
      <c r="AN107" s="170"/>
      <c r="AO107" s="170"/>
      <c r="AP107" s="170"/>
      <c r="AQ107" s="170"/>
      <c r="AR107" s="170"/>
      <c r="AS107" s="171"/>
      <c r="AT107" s="171"/>
      <c r="AU107" s="171"/>
      <c r="AV107" s="171"/>
      <c r="AW107" s="171"/>
      <c r="AX107" s="171"/>
      <c r="AY107" s="171"/>
      <c r="AZ107" s="171"/>
    </row>
    <row r="108" spans="1:52" ht="14.25" customHeight="1">
      <c r="A108" s="46" t="s">
        <v>122</v>
      </c>
      <c r="B108" s="48" t="s">
        <v>208</v>
      </c>
      <c r="C108" s="308">
        <f t="shared" si="30"/>
        <v>0</v>
      </c>
      <c r="D108" s="147"/>
      <c r="E108" s="147"/>
      <c r="F108" s="147"/>
      <c r="G108" s="147"/>
      <c r="H108" s="147"/>
      <c r="I108" s="165">
        <f t="shared" si="31"/>
        <v>0</v>
      </c>
      <c r="J108" s="146">
        <f t="shared" si="33"/>
        <v>0</v>
      </c>
      <c r="K108" s="146">
        <f t="shared" si="34"/>
        <v>0</v>
      </c>
      <c r="L108" s="146">
        <f t="shared" si="35"/>
        <v>0</v>
      </c>
      <c r="M108" s="146">
        <f t="shared" si="36"/>
        <v>0</v>
      </c>
      <c r="N108" s="146">
        <f t="shared" si="37"/>
        <v>0</v>
      </c>
      <c r="O108" s="146">
        <f t="shared" si="38"/>
        <v>0</v>
      </c>
      <c r="P108" s="146">
        <f t="shared" si="39"/>
        <v>0</v>
      </c>
      <c r="Q108" s="146">
        <f t="shared" si="40"/>
        <v>0</v>
      </c>
      <c r="R108" s="146">
        <f t="shared" si="41"/>
        <v>0</v>
      </c>
      <c r="S108" s="300"/>
      <c r="T108" s="148"/>
      <c r="U108" s="148"/>
      <c r="V108" s="148"/>
      <c r="W108" s="148"/>
      <c r="X108" s="148"/>
      <c r="Y108" s="148"/>
      <c r="Z108" s="148"/>
      <c r="AA108" s="148"/>
      <c r="AB108" s="148"/>
      <c r="AC108" s="300"/>
      <c r="AD108" s="170"/>
      <c r="AE108" s="170"/>
      <c r="AF108" s="170"/>
      <c r="AG108" s="170"/>
      <c r="AH108" s="170"/>
      <c r="AI108" s="170"/>
      <c r="AJ108" s="170"/>
      <c r="AK108" s="170"/>
      <c r="AL108" s="170"/>
      <c r="AM108" s="166">
        <f t="shared" si="32"/>
        <v>0</v>
      </c>
      <c r="AN108" s="170"/>
      <c r="AO108" s="170"/>
      <c r="AP108" s="170"/>
      <c r="AQ108" s="170"/>
      <c r="AR108" s="170"/>
      <c r="AS108" s="171"/>
      <c r="AT108" s="171"/>
      <c r="AU108" s="171"/>
      <c r="AV108" s="171"/>
      <c r="AW108" s="171"/>
      <c r="AX108" s="171"/>
      <c r="AY108" s="171"/>
      <c r="AZ108" s="171"/>
    </row>
    <row r="109" spans="1:52" ht="12.75">
      <c r="A109" s="46" t="s">
        <v>123</v>
      </c>
      <c r="B109" s="48" t="s">
        <v>184</v>
      </c>
      <c r="C109" s="308">
        <f t="shared" si="30"/>
        <v>0</v>
      </c>
      <c r="D109" s="147"/>
      <c r="E109" s="147"/>
      <c r="F109" s="147"/>
      <c r="G109" s="147"/>
      <c r="H109" s="147"/>
      <c r="I109" s="165">
        <f t="shared" si="31"/>
        <v>0</v>
      </c>
      <c r="J109" s="146">
        <f t="shared" si="33"/>
        <v>0</v>
      </c>
      <c r="K109" s="146">
        <f t="shared" si="34"/>
        <v>0</v>
      </c>
      <c r="L109" s="146">
        <f t="shared" si="35"/>
        <v>0</v>
      </c>
      <c r="M109" s="146">
        <f t="shared" si="36"/>
        <v>0</v>
      </c>
      <c r="N109" s="146">
        <f t="shared" si="37"/>
        <v>0</v>
      </c>
      <c r="O109" s="146">
        <f t="shared" si="38"/>
        <v>0</v>
      </c>
      <c r="P109" s="146">
        <f t="shared" si="39"/>
        <v>0</v>
      </c>
      <c r="Q109" s="146">
        <f t="shared" si="40"/>
        <v>0</v>
      </c>
      <c r="R109" s="146">
        <f t="shared" si="41"/>
        <v>0</v>
      </c>
      <c r="S109" s="300"/>
      <c r="T109" s="148"/>
      <c r="U109" s="148"/>
      <c r="V109" s="148"/>
      <c r="W109" s="148"/>
      <c r="X109" s="148"/>
      <c r="Y109" s="148"/>
      <c r="Z109" s="148"/>
      <c r="AA109" s="148"/>
      <c r="AB109" s="148"/>
      <c r="AC109" s="300"/>
      <c r="AD109" s="170"/>
      <c r="AE109" s="170"/>
      <c r="AF109" s="170"/>
      <c r="AG109" s="170"/>
      <c r="AH109" s="170"/>
      <c r="AI109" s="170"/>
      <c r="AJ109" s="170"/>
      <c r="AK109" s="170"/>
      <c r="AL109" s="170"/>
      <c r="AM109" s="166">
        <f t="shared" si="32"/>
        <v>0</v>
      </c>
      <c r="AN109" s="170"/>
      <c r="AO109" s="170"/>
      <c r="AP109" s="170"/>
      <c r="AQ109" s="170"/>
      <c r="AR109" s="170"/>
      <c r="AS109" s="171"/>
      <c r="AT109" s="171"/>
      <c r="AU109" s="171"/>
      <c r="AV109" s="171"/>
      <c r="AW109" s="171"/>
      <c r="AX109" s="171"/>
      <c r="AY109" s="171"/>
      <c r="AZ109" s="171"/>
    </row>
    <row r="110" spans="1:52" ht="12.75" customHeight="1">
      <c r="A110" s="46" t="s">
        <v>483</v>
      </c>
      <c r="B110" s="48" t="s">
        <v>185</v>
      </c>
      <c r="C110" s="308">
        <f t="shared" si="30"/>
        <v>0</v>
      </c>
      <c r="D110" s="147"/>
      <c r="E110" s="147"/>
      <c r="F110" s="147"/>
      <c r="G110" s="147"/>
      <c r="H110" s="147"/>
      <c r="I110" s="165">
        <f t="shared" si="31"/>
        <v>0</v>
      </c>
      <c r="J110" s="146">
        <f t="shared" si="33"/>
        <v>0</v>
      </c>
      <c r="K110" s="146">
        <f t="shared" si="34"/>
        <v>0</v>
      </c>
      <c r="L110" s="146">
        <f t="shared" si="35"/>
        <v>0</v>
      </c>
      <c r="M110" s="146">
        <f t="shared" si="36"/>
        <v>0</v>
      </c>
      <c r="N110" s="146">
        <f t="shared" si="37"/>
        <v>0</v>
      </c>
      <c r="O110" s="146">
        <f t="shared" si="38"/>
        <v>0</v>
      </c>
      <c r="P110" s="146">
        <f t="shared" si="39"/>
        <v>0</v>
      </c>
      <c r="Q110" s="146">
        <f t="shared" si="40"/>
        <v>0</v>
      </c>
      <c r="R110" s="146">
        <f t="shared" si="41"/>
        <v>0</v>
      </c>
      <c r="S110" s="300"/>
      <c r="T110" s="148"/>
      <c r="U110" s="148"/>
      <c r="V110" s="148"/>
      <c r="W110" s="148"/>
      <c r="X110" s="148"/>
      <c r="Y110" s="148"/>
      <c r="Z110" s="148"/>
      <c r="AA110" s="148"/>
      <c r="AB110" s="148"/>
      <c r="AC110" s="300"/>
      <c r="AD110" s="170"/>
      <c r="AE110" s="170"/>
      <c r="AF110" s="170"/>
      <c r="AG110" s="170"/>
      <c r="AH110" s="170"/>
      <c r="AI110" s="170"/>
      <c r="AJ110" s="170"/>
      <c r="AK110" s="170"/>
      <c r="AL110" s="170"/>
      <c r="AM110" s="166">
        <f t="shared" si="32"/>
        <v>0</v>
      </c>
      <c r="AN110" s="170"/>
      <c r="AO110" s="170"/>
      <c r="AP110" s="170"/>
      <c r="AQ110" s="170"/>
      <c r="AR110" s="170"/>
      <c r="AS110" s="171"/>
      <c r="AT110" s="171"/>
      <c r="AU110" s="171"/>
      <c r="AV110" s="171"/>
      <c r="AW110" s="171"/>
      <c r="AX110" s="171"/>
      <c r="AY110" s="171"/>
      <c r="AZ110" s="171"/>
    </row>
    <row r="111" spans="1:52" ht="12.75" customHeight="1">
      <c r="A111" s="46" t="s">
        <v>124</v>
      </c>
      <c r="B111" s="48" t="s">
        <v>209</v>
      </c>
      <c r="C111" s="308">
        <f t="shared" si="30"/>
        <v>0</v>
      </c>
      <c r="D111" s="147"/>
      <c r="E111" s="147"/>
      <c r="F111" s="147"/>
      <c r="G111" s="147"/>
      <c r="H111" s="147"/>
      <c r="I111" s="165">
        <f t="shared" si="31"/>
        <v>0</v>
      </c>
      <c r="J111" s="146">
        <f t="shared" si="33"/>
        <v>0</v>
      </c>
      <c r="K111" s="146">
        <f t="shared" si="34"/>
        <v>0</v>
      </c>
      <c r="L111" s="146">
        <f t="shared" si="35"/>
        <v>0</v>
      </c>
      <c r="M111" s="146">
        <f t="shared" si="36"/>
        <v>0</v>
      </c>
      <c r="N111" s="146">
        <f t="shared" si="37"/>
        <v>0</v>
      </c>
      <c r="O111" s="146">
        <f t="shared" si="38"/>
        <v>0</v>
      </c>
      <c r="P111" s="146">
        <f t="shared" si="39"/>
        <v>0</v>
      </c>
      <c r="Q111" s="146">
        <f t="shared" si="40"/>
        <v>0</v>
      </c>
      <c r="R111" s="146">
        <f t="shared" si="41"/>
        <v>0</v>
      </c>
      <c r="S111" s="300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300"/>
      <c r="AD111" s="170"/>
      <c r="AE111" s="170"/>
      <c r="AF111" s="170"/>
      <c r="AG111" s="170"/>
      <c r="AH111" s="170"/>
      <c r="AI111" s="170"/>
      <c r="AJ111" s="170"/>
      <c r="AK111" s="170"/>
      <c r="AL111" s="170"/>
      <c r="AM111" s="166">
        <f t="shared" si="32"/>
        <v>0</v>
      </c>
      <c r="AN111" s="170"/>
      <c r="AO111" s="170"/>
      <c r="AP111" s="170"/>
      <c r="AQ111" s="170"/>
      <c r="AR111" s="170"/>
      <c r="AS111" s="171"/>
      <c r="AT111" s="171"/>
      <c r="AU111" s="171"/>
      <c r="AV111" s="171"/>
      <c r="AW111" s="171"/>
      <c r="AX111" s="171"/>
      <c r="AY111" s="171"/>
      <c r="AZ111" s="171"/>
    </row>
    <row r="112" spans="1:52" ht="14.25" customHeight="1">
      <c r="A112" s="46" t="s">
        <v>125</v>
      </c>
      <c r="B112" s="48" t="s">
        <v>255</v>
      </c>
      <c r="C112" s="308">
        <f t="shared" si="30"/>
        <v>0</v>
      </c>
      <c r="D112" s="147"/>
      <c r="E112" s="147"/>
      <c r="F112" s="147"/>
      <c r="G112" s="147"/>
      <c r="H112" s="147"/>
      <c r="I112" s="165">
        <f t="shared" si="31"/>
        <v>0</v>
      </c>
      <c r="J112" s="146">
        <f t="shared" si="33"/>
        <v>0</v>
      </c>
      <c r="K112" s="146">
        <f t="shared" si="34"/>
        <v>0</v>
      </c>
      <c r="L112" s="146">
        <f t="shared" si="35"/>
        <v>0</v>
      </c>
      <c r="M112" s="146">
        <f t="shared" si="36"/>
        <v>0</v>
      </c>
      <c r="N112" s="146">
        <f t="shared" si="37"/>
        <v>0</v>
      </c>
      <c r="O112" s="146">
        <f t="shared" si="38"/>
        <v>0</v>
      </c>
      <c r="P112" s="146">
        <f t="shared" si="39"/>
        <v>0</v>
      </c>
      <c r="Q112" s="146">
        <f t="shared" si="40"/>
        <v>0</v>
      </c>
      <c r="R112" s="146">
        <f t="shared" si="41"/>
        <v>0</v>
      </c>
      <c r="S112" s="300"/>
      <c r="T112" s="148"/>
      <c r="U112" s="148"/>
      <c r="V112" s="148"/>
      <c r="W112" s="148"/>
      <c r="X112" s="148"/>
      <c r="Y112" s="148"/>
      <c r="Z112" s="148"/>
      <c r="AA112" s="148"/>
      <c r="AB112" s="148"/>
      <c r="AC112" s="300"/>
      <c r="AD112" s="170"/>
      <c r="AE112" s="170"/>
      <c r="AF112" s="170"/>
      <c r="AG112" s="170"/>
      <c r="AH112" s="170"/>
      <c r="AI112" s="170"/>
      <c r="AJ112" s="170"/>
      <c r="AK112" s="170"/>
      <c r="AL112" s="170"/>
      <c r="AM112" s="166">
        <f t="shared" si="32"/>
        <v>0</v>
      </c>
      <c r="AN112" s="170"/>
      <c r="AO112" s="170"/>
      <c r="AP112" s="170"/>
      <c r="AQ112" s="170"/>
      <c r="AR112" s="170"/>
      <c r="AS112" s="171"/>
      <c r="AT112" s="171"/>
      <c r="AU112" s="171"/>
      <c r="AV112" s="171"/>
      <c r="AW112" s="171"/>
      <c r="AX112" s="171"/>
      <c r="AY112" s="171"/>
      <c r="AZ112" s="171"/>
    </row>
    <row r="113" spans="1:52" ht="13.5" customHeight="1">
      <c r="A113" s="46" t="s">
        <v>484</v>
      </c>
      <c r="B113" s="48" t="s">
        <v>291</v>
      </c>
      <c r="C113" s="308">
        <f t="shared" si="30"/>
        <v>0</v>
      </c>
      <c r="D113" s="147"/>
      <c r="E113" s="147"/>
      <c r="F113" s="147"/>
      <c r="G113" s="147"/>
      <c r="H113" s="147"/>
      <c r="I113" s="165">
        <f t="shared" si="31"/>
        <v>0</v>
      </c>
      <c r="J113" s="146">
        <f t="shared" si="33"/>
        <v>0</v>
      </c>
      <c r="K113" s="146">
        <f t="shared" si="34"/>
        <v>0</v>
      </c>
      <c r="L113" s="146">
        <f t="shared" si="35"/>
        <v>0</v>
      </c>
      <c r="M113" s="146">
        <f t="shared" si="36"/>
        <v>0</v>
      </c>
      <c r="N113" s="146">
        <f t="shared" si="37"/>
        <v>0</v>
      </c>
      <c r="O113" s="146">
        <f t="shared" si="38"/>
        <v>0</v>
      </c>
      <c r="P113" s="146">
        <f t="shared" si="39"/>
        <v>0</v>
      </c>
      <c r="Q113" s="146">
        <f t="shared" si="40"/>
        <v>0</v>
      </c>
      <c r="R113" s="146">
        <f t="shared" si="41"/>
        <v>0</v>
      </c>
      <c r="S113" s="300"/>
      <c r="T113" s="148"/>
      <c r="U113" s="148"/>
      <c r="V113" s="148"/>
      <c r="W113" s="148"/>
      <c r="X113" s="148"/>
      <c r="Y113" s="148"/>
      <c r="Z113" s="148"/>
      <c r="AA113" s="148"/>
      <c r="AB113" s="148"/>
      <c r="AC113" s="300"/>
      <c r="AD113" s="170"/>
      <c r="AE113" s="170"/>
      <c r="AF113" s="170"/>
      <c r="AG113" s="170"/>
      <c r="AH113" s="170"/>
      <c r="AI113" s="170"/>
      <c r="AJ113" s="170"/>
      <c r="AK113" s="170"/>
      <c r="AL113" s="170"/>
      <c r="AM113" s="166">
        <f t="shared" si="32"/>
        <v>0</v>
      </c>
      <c r="AN113" s="170"/>
      <c r="AO113" s="170"/>
      <c r="AP113" s="170"/>
      <c r="AQ113" s="170"/>
      <c r="AR113" s="170"/>
      <c r="AS113" s="171"/>
      <c r="AT113" s="171"/>
      <c r="AU113" s="171"/>
      <c r="AV113" s="171"/>
      <c r="AW113" s="171"/>
      <c r="AX113" s="171"/>
      <c r="AY113" s="171"/>
      <c r="AZ113" s="171"/>
    </row>
    <row r="114" spans="1:52" ht="12.75">
      <c r="A114" s="46" t="s">
        <v>126</v>
      </c>
      <c r="B114" s="48" t="s">
        <v>416</v>
      </c>
      <c r="C114" s="308">
        <f t="shared" si="30"/>
        <v>0</v>
      </c>
      <c r="D114" s="147"/>
      <c r="E114" s="147"/>
      <c r="F114" s="147"/>
      <c r="G114" s="147"/>
      <c r="H114" s="147"/>
      <c r="I114" s="165">
        <f t="shared" si="31"/>
        <v>0</v>
      </c>
      <c r="J114" s="146">
        <f t="shared" si="33"/>
        <v>0</v>
      </c>
      <c r="K114" s="146">
        <f t="shared" si="34"/>
        <v>0</v>
      </c>
      <c r="L114" s="146">
        <f t="shared" si="35"/>
        <v>0</v>
      </c>
      <c r="M114" s="146">
        <f t="shared" si="36"/>
        <v>0</v>
      </c>
      <c r="N114" s="146">
        <f t="shared" si="37"/>
        <v>0</v>
      </c>
      <c r="O114" s="146">
        <f t="shared" si="38"/>
        <v>0</v>
      </c>
      <c r="P114" s="146">
        <f t="shared" si="39"/>
        <v>0</v>
      </c>
      <c r="Q114" s="146">
        <f t="shared" si="40"/>
        <v>0</v>
      </c>
      <c r="R114" s="146">
        <f t="shared" si="41"/>
        <v>0</v>
      </c>
      <c r="S114" s="300"/>
      <c r="T114" s="148"/>
      <c r="U114" s="148"/>
      <c r="V114" s="148"/>
      <c r="W114" s="148"/>
      <c r="X114" s="148"/>
      <c r="Y114" s="148"/>
      <c r="Z114" s="148"/>
      <c r="AA114" s="148"/>
      <c r="AB114" s="148"/>
      <c r="AC114" s="300"/>
      <c r="AD114" s="170"/>
      <c r="AE114" s="170"/>
      <c r="AF114" s="170"/>
      <c r="AG114" s="170"/>
      <c r="AH114" s="170"/>
      <c r="AI114" s="170"/>
      <c r="AJ114" s="170"/>
      <c r="AK114" s="170"/>
      <c r="AL114" s="170"/>
      <c r="AM114" s="166">
        <f t="shared" si="32"/>
        <v>0</v>
      </c>
      <c r="AN114" s="170"/>
      <c r="AO114" s="170"/>
      <c r="AP114" s="170"/>
      <c r="AQ114" s="170"/>
      <c r="AR114" s="170"/>
      <c r="AS114" s="171"/>
      <c r="AT114" s="171"/>
      <c r="AU114" s="171"/>
      <c r="AV114" s="171"/>
      <c r="AW114" s="171"/>
      <c r="AX114" s="171"/>
      <c r="AY114" s="171"/>
      <c r="AZ114" s="171"/>
    </row>
    <row r="115" spans="1:52" ht="12.75">
      <c r="A115" s="46" t="s">
        <v>485</v>
      </c>
      <c r="B115" s="48" t="s">
        <v>417</v>
      </c>
      <c r="C115" s="308">
        <f t="shared" si="30"/>
        <v>0</v>
      </c>
      <c r="D115" s="147"/>
      <c r="E115" s="147"/>
      <c r="F115" s="147"/>
      <c r="G115" s="147"/>
      <c r="H115" s="147"/>
      <c r="I115" s="165">
        <f t="shared" si="31"/>
        <v>0</v>
      </c>
      <c r="J115" s="146">
        <f t="shared" si="33"/>
        <v>0</v>
      </c>
      <c r="K115" s="146">
        <f t="shared" si="34"/>
        <v>0</v>
      </c>
      <c r="L115" s="146">
        <f t="shared" si="35"/>
        <v>0</v>
      </c>
      <c r="M115" s="146">
        <f t="shared" si="36"/>
        <v>0</v>
      </c>
      <c r="N115" s="146">
        <f t="shared" si="37"/>
        <v>0</v>
      </c>
      <c r="O115" s="146">
        <f t="shared" si="38"/>
        <v>0</v>
      </c>
      <c r="P115" s="146">
        <f t="shared" si="39"/>
        <v>0</v>
      </c>
      <c r="Q115" s="146">
        <f t="shared" si="40"/>
        <v>0</v>
      </c>
      <c r="R115" s="146">
        <f t="shared" si="41"/>
        <v>0</v>
      </c>
      <c r="S115" s="300"/>
      <c r="T115" s="148"/>
      <c r="U115" s="148"/>
      <c r="V115" s="148"/>
      <c r="W115" s="148"/>
      <c r="X115" s="148"/>
      <c r="Y115" s="148"/>
      <c r="Z115" s="148"/>
      <c r="AA115" s="148"/>
      <c r="AB115" s="148"/>
      <c r="AC115" s="300"/>
      <c r="AD115" s="170"/>
      <c r="AE115" s="170"/>
      <c r="AF115" s="170"/>
      <c r="AG115" s="170"/>
      <c r="AH115" s="170"/>
      <c r="AI115" s="170"/>
      <c r="AJ115" s="170"/>
      <c r="AK115" s="170"/>
      <c r="AL115" s="170"/>
      <c r="AM115" s="166">
        <f t="shared" si="32"/>
        <v>0</v>
      </c>
      <c r="AN115" s="170"/>
      <c r="AO115" s="170"/>
      <c r="AP115" s="170"/>
      <c r="AQ115" s="170"/>
      <c r="AR115" s="170"/>
      <c r="AS115" s="171"/>
      <c r="AT115" s="171"/>
      <c r="AU115" s="171"/>
      <c r="AV115" s="171"/>
      <c r="AW115" s="171"/>
      <c r="AX115" s="171"/>
      <c r="AY115" s="171"/>
      <c r="AZ115" s="171"/>
    </row>
    <row r="116" spans="1:52" ht="12.75">
      <c r="A116" s="46" t="s">
        <v>127</v>
      </c>
      <c r="B116" s="48" t="s">
        <v>418</v>
      </c>
      <c r="C116" s="308">
        <f t="shared" si="30"/>
        <v>0</v>
      </c>
      <c r="D116" s="147"/>
      <c r="E116" s="147"/>
      <c r="F116" s="147"/>
      <c r="G116" s="147"/>
      <c r="H116" s="147"/>
      <c r="I116" s="165">
        <f t="shared" si="31"/>
        <v>0</v>
      </c>
      <c r="J116" s="146">
        <f t="shared" si="33"/>
        <v>0</v>
      </c>
      <c r="K116" s="146">
        <f t="shared" si="34"/>
        <v>0</v>
      </c>
      <c r="L116" s="146">
        <f t="shared" si="35"/>
        <v>0</v>
      </c>
      <c r="M116" s="146">
        <f t="shared" si="36"/>
        <v>0</v>
      </c>
      <c r="N116" s="146">
        <f t="shared" si="37"/>
        <v>0</v>
      </c>
      <c r="O116" s="146">
        <f t="shared" si="38"/>
        <v>0</v>
      </c>
      <c r="P116" s="146">
        <f t="shared" si="39"/>
        <v>0</v>
      </c>
      <c r="Q116" s="146">
        <f t="shared" si="40"/>
        <v>0</v>
      </c>
      <c r="R116" s="146">
        <f t="shared" si="41"/>
        <v>0</v>
      </c>
      <c r="S116" s="300"/>
      <c r="T116" s="148"/>
      <c r="U116" s="148"/>
      <c r="V116" s="148"/>
      <c r="W116" s="148"/>
      <c r="X116" s="148"/>
      <c r="Y116" s="148"/>
      <c r="Z116" s="148"/>
      <c r="AA116" s="148"/>
      <c r="AB116" s="148"/>
      <c r="AC116" s="300"/>
      <c r="AD116" s="170"/>
      <c r="AE116" s="170"/>
      <c r="AF116" s="170"/>
      <c r="AG116" s="170"/>
      <c r="AH116" s="170"/>
      <c r="AI116" s="170"/>
      <c r="AJ116" s="170"/>
      <c r="AK116" s="170"/>
      <c r="AL116" s="170"/>
      <c r="AM116" s="166">
        <f t="shared" si="32"/>
        <v>0</v>
      </c>
      <c r="AN116" s="170"/>
      <c r="AO116" s="170"/>
      <c r="AP116" s="170"/>
      <c r="AQ116" s="170"/>
      <c r="AR116" s="170"/>
      <c r="AS116" s="171"/>
      <c r="AT116" s="171"/>
      <c r="AU116" s="171"/>
      <c r="AV116" s="171"/>
      <c r="AW116" s="171"/>
      <c r="AX116" s="171"/>
      <c r="AY116" s="171"/>
      <c r="AZ116" s="171"/>
    </row>
    <row r="117" spans="1:52" ht="12.75">
      <c r="A117" s="46" t="s">
        <v>128</v>
      </c>
      <c r="B117" s="48" t="s">
        <v>419</v>
      </c>
      <c r="C117" s="308">
        <f t="shared" si="30"/>
        <v>0</v>
      </c>
      <c r="D117" s="147"/>
      <c r="E117" s="147"/>
      <c r="F117" s="147"/>
      <c r="G117" s="147"/>
      <c r="H117" s="147"/>
      <c r="I117" s="165">
        <f t="shared" si="31"/>
        <v>0</v>
      </c>
      <c r="J117" s="146">
        <f t="shared" si="33"/>
        <v>0</v>
      </c>
      <c r="K117" s="146">
        <f t="shared" si="34"/>
        <v>0</v>
      </c>
      <c r="L117" s="146">
        <f t="shared" si="35"/>
        <v>0</v>
      </c>
      <c r="M117" s="146">
        <f t="shared" si="36"/>
        <v>0</v>
      </c>
      <c r="N117" s="146">
        <f t="shared" si="37"/>
        <v>0</v>
      </c>
      <c r="O117" s="146">
        <f t="shared" si="38"/>
        <v>0</v>
      </c>
      <c r="P117" s="146">
        <f t="shared" si="39"/>
        <v>0</v>
      </c>
      <c r="Q117" s="146">
        <f t="shared" si="40"/>
        <v>0</v>
      </c>
      <c r="R117" s="146">
        <f t="shared" si="41"/>
        <v>0</v>
      </c>
      <c r="S117" s="300"/>
      <c r="T117" s="148"/>
      <c r="U117" s="148"/>
      <c r="V117" s="148"/>
      <c r="W117" s="148"/>
      <c r="X117" s="148"/>
      <c r="Y117" s="148"/>
      <c r="Z117" s="148"/>
      <c r="AA117" s="148"/>
      <c r="AB117" s="148"/>
      <c r="AC117" s="300"/>
      <c r="AD117" s="170"/>
      <c r="AE117" s="170"/>
      <c r="AF117" s="170"/>
      <c r="AG117" s="170"/>
      <c r="AH117" s="170"/>
      <c r="AI117" s="170"/>
      <c r="AJ117" s="170"/>
      <c r="AK117" s="170"/>
      <c r="AL117" s="170"/>
      <c r="AM117" s="166">
        <f t="shared" si="32"/>
        <v>0</v>
      </c>
      <c r="AN117" s="170"/>
      <c r="AO117" s="170"/>
      <c r="AP117" s="170"/>
      <c r="AQ117" s="170"/>
      <c r="AR117" s="170"/>
      <c r="AS117" s="171"/>
      <c r="AT117" s="171"/>
      <c r="AU117" s="171"/>
      <c r="AV117" s="171"/>
      <c r="AW117" s="171"/>
      <c r="AX117" s="171"/>
      <c r="AY117" s="171"/>
      <c r="AZ117" s="171"/>
    </row>
    <row r="118" spans="1:52" ht="12.75">
      <c r="A118" s="46" t="s">
        <v>129</v>
      </c>
      <c r="B118" s="48" t="s">
        <v>420</v>
      </c>
      <c r="C118" s="308">
        <f t="shared" si="30"/>
        <v>0</v>
      </c>
      <c r="D118" s="147"/>
      <c r="E118" s="147"/>
      <c r="F118" s="147"/>
      <c r="G118" s="147"/>
      <c r="H118" s="147"/>
      <c r="I118" s="165">
        <f t="shared" si="31"/>
        <v>0</v>
      </c>
      <c r="J118" s="146">
        <f t="shared" si="33"/>
        <v>0</v>
      </c>
      <c r="K118" s="146">
        <f t="shared" si="34"/>
        <v>0</v>
      </c>
      <c r="L118" s="146">
        <f t="shared" si="35"/>
        <v>0</v>
      </c>
      <c r="M118" s="146">
        <f t="shared" si="36"/>
        <v>0</v>
      </c>
      <c r="N118" s="146">
        <f t="shared" si="37"/>
        <v>0</v>
      </c>
      <c r="O118" s="146">
        <f t="shared" si="38"/>
        <v>0</v>
      </c>
      <c r="P118" s="146">
        <f t="shared" si="39"/>
        <v>0</v>
      </c>
      <c r="Q118" s="146">
        <f t="shared" si="40"/>
        <v>0</v>
      </c>
      <c r="R118" s="146">
        <f t="shared" si="41"/>
        <v>0</v>
      </c>
      <c r="S118" s="300"/>
      <c r="T118" s="148"/>
      <c r="U118" s="148"/>
      <c r="V118" s="148"/>
      <c r="W118" s="148"/>
      <c r="X118" s="148"/>
      <c r="Y118" s="148"/>
      <c r="Z118" s="148"/>
      <c r="AA118" s="148"/>
      <c r="AB118" s="148"/>
      <c r="AC118" s="300"/>
      <c r="AD118" s="170"/>
      <c r="AE118" s="170"/>
      <c r="AF118" s="170"/>
      <c r="AG118" s="170"/>
      <c r="AH118" s="170"/>
      <c r="AI118" s="170"/>
      <c r="AJ118" s="170"/>
      <c r="AK118" s="170"/>
      <c r="AL118" s="170"/>
      <c r="AM118" s="166">
        <f t="shared" si="32"/>
        <v>0</v>
      </c>
      <c r="AN118" s="170"/>
      <c r="AO118" s="170"/>
      <c r="AP118" s="170"/>
      <c r="AQ118" s="170"/>
      <c r="AR118" s="170"/>
      <c r="AS118" s="171"/>
      <c r="AT118" s="171"/>
      <c r="AU118" s="171"/>
      <c r="AV118" s="171"/>
      <c r="AW118" s="171"/>
      <c r="AX118" s="171"/>
      <c r="AY118" s="171"/>
      <c r="AZ118" s="171"/>
    </row>
    <row r="119" spans="1:52" ht="12.75">
      <c r="A119" s="46" t="s">
        <v>130</v>
      </c>
      <c r="B119" s="48" t="s">
        <v>421</v>
      </c>
      <c r="C119" s="308">
        <f t="shared" si="30"/>
        <v>0</v>
      </c>
      <c r="D119" s="147"/>
      <c r="E119" s="147"/>
      <c r="F119" s="147"/>
      <c r="G119" s="147"/>
      <c r="H119" s="147"/>
      <c r="I119" s="165">
        <f t="shared" si="31"/>
        <v>0</v>
      </c>
      <c r="J119" s="146">
        <f t="shared" si="33"/>
        <v>0</v>
      </c>
      <c r="K119" s="146">
        <f t="shared" si="34"/>
        <v>0</v>
      </c>
      <c r="L119" s="146">
        <f t="shared" si="35"/>
        <v>0</v>
      </c>
      <c r="M119" s="146">
        <f t="shared" si="36"/>
        <v>0</v>
      </c>
      <c r="N119" s="146">
        <f t="shared" si="37"/>
        <v>0</v>
      </c>
      <c r="O119" s="146">
        <f t="shared" si="38"/>
        <v>0</v>
      </c>
      <c r="P119" s="146">
        <f t="shared" si="39"/>
        <v>0</v>
      </c>
      <c r="Q119" s="146">
        <f t="shared" si="40"/>
        <v>0</v>
      </c>
      <c r="R119" s="146">
        <f t="shared" si="41"/>
        <v>0</v>
      </c>
      <c r="S119" s="300"/>
      <c r="T119" s="148"/>
      <c r="U119" s="148"/>
      <c r="V119" s="148"/>
      <c r="W119" s="148"/>
      <c r="X119" s="148"/>
      <c r="Y119" s="148"/>
      <c r="Z119" s="148"/>
      <c r="AA119" s="148"/>
      <c r="AB119" s="148"/>
      <c r="AC119" s="300"/>
      <c r="AD119" s="170"/>
      <c r="AE119" s="170"/>
      <c r="AF119" s="170"/>
      <c r="AG119" s="170"/>
      <c r="AH119" s="170"/>
      <c r="AI119" s="170"/>
      <c r="AJ119" s="170"/>
      <c r="AK119" s="170"/>
      <c r="AL119" s="170"/>
      <c r="AM119" s="166">
        <f t="shared" si="32"/>
        <v>0</v>
      </c>
      <c r="AN119" s="170"/>
      <c r="AO119" s="170"/>
      <c r="AP119" s="170"/>
      <c r="AQ119" s="170"/>
      <c r="AR119" s="170"/>
      <c r="AS119" s="171"/>
      <c r="AT119" s="171"/>
      <c r="AU119" s="171"/>
      <c r="AV119" s="171"/>
      <c r="AW119" s="171"/>
      <c r="AX119" s="171"/>
      <c r="AY119" s="171"/>
      <c r="AZ119" s="171"/>
    </row>
    <row r="120" spans="1:52" ht="12.75">
      <c r="A120" s="46" t="s">
        <v>131</v>
      </c>
      <c r="B120" s="48" t="s">
        <v>422</v>
      </c>
      <c r="C120" s="308">
        <f t="shared" si="30"/>
        <v>0</v>
      </c>
      <c r="D120" s="147"/>
      <c r="E120" s="147"/>
      <c r="F120" s="147"/>
      <c r="G120" s="147"/>
      <c r="H120" s="147"/>
      <c r="I120" s="165">
        <f t="shared" si="31"/>
        <v>0</v>
      </c>
      <c r="J120" s="146">
        <f t="shared" si="33"/>
        <v>0</v>
      </c>
      <c r="K120" s="146">
        <f t="shared" si="34"/>
        <v>0</v>
      </c>
      <c r="L120" s="146">
        <f t="shared" si="35"/>
        <v>0</v>
      </c>
      <c r="M120" s="146">
        <f t="shared" si="36"/>
        <v>0</v>
      </c>
      <c r="N120" s="146">
        <f t="shared" si="37"/>
        <v>0</v>
      </c>
      <c r="O120" s="146">
        <f t="shared" si="38"/>
        <v>0</v>
      </c>
      <c r="P120" s="146">
        <f t="shared" si="39"/>
        <v>0</v>
      </c>
      <c r="Q120" s="146">
        <f t="shared" si="40"/>
        <v>0</v>
      </c>
      <c r="R120" s="146">
        <f t="shared" si="41"/>
        <v>0</v>
      </c>
      <c r="S120" s="300"/>
      <c r="T120" s="148"/>
      <c r="U120" s="148"/>
      <c r="V120" s="148"/>
      <c r="W120" s="148"/>
      <c r="X120" s="148"/>
      <c r="Y120" s="148"/>
      <c r="Z120" s="148"/>
      <c r="AA120" s="148"/>
      <c r="AB120" s="148"/>
      <c r="AC120" s="300"/>
      <c r="AD120" s="170"/>
      <c r="AE120" s="170"/>
      <c r="AF120" s="170"/>
      <c r="AG120" s="170"/>
      <c r="AH120" s="170"/>
      <c r="AI120" s="170"/>
      <c r="AJ120" s="170"/>
      <c r="AK120" s="170"/>
      <c r="AL120" s="170"/>
      <c r="AM120" s="166">
        <f t="shared" si="32"/>
        <v>0</v>
      </c>
      <c r="AN120" s="170"/>
      <c r="AO120" s="170"/>
      <c r="AP120" s="170"/>
      <c r="AQ120" s="170"/>
      <c r="AR120" s="170"/>
      <c r="AS120" s="171"/>
      <c r="AT120" s="171"/>
      <c r="AU120" s="171"/>
      <c r="AV120" s="171"/>
      <c r="AW120" s="171"/>
      <c r="AX120" s="171"/>
      <c r="AY120" s="171"/>
      <c r="AZ120" s="171"/>
    </row>
    <row r="121" spans="1:52" ht="12.75">
      <c r="A121" s="46" t="s">
        <v>132</v>
      </c>
      <c r="B121" s="48" t="s">
        <v>423</v>
      </c>
      <c r="C121" s="308">
        <f t="shared" si="30"/>
        <v>0</v>
      </c>
      <c r="D121" s="147"/>
      <c r="E121" s="147"/>
      <c r="F121" s="147"/>
      <c r="G121" s="147"/>
      <c r="H121" s="147"/>
      <c r="I121" s="165">
        <f t="shared" si="31"/>
        <v>0</v>
      </c>
      <c r="J121" s="146">
        <f t="shared" si="33"/>
        <v>0</v>
      </c>
      <c r="K121" s="146">
        <f t="shared" si="34"/>
        <v>0</v>
      </c>
      <c r="L121" s="146">
        <f t="shared" si="35"/>
        <v>0</v>
      </c>
      <c r="M121" s="146">
        <f t="shared" si="36"/>
        <v>0</v>
      </c>
      <c r="N121" s="146">
        <f t="shared" si="37"/>
        <v>0</v>
      </c>
      <c r="O121" s="146">
        <f t="shared" si="38"/>
        <v>0</v>
      </c>
      <c r="P121" s="146">
        <f t="shared" si="39"/>
        <v>0</v>
      </c>
      <c r="Q121" s="146">
        <f t="shared" si="40"/>
        <v>0</v>
      </c>
      <c r="R121" s="146">
        <f t="shared" si="41"/>
        <v>0</v>
      </c>
      <c r="S121" s="300"/>
      <c r="T121" s="148"/>
      <c r="U121" s="148"/>
      <c r="V121" s="148"/>
      <c r="W121" s="148"/>
      <c r="X121" s="148"/>
      <c r="Y121" s="148"/>
      <c r="Z121" s="148"/>
      <c r="AA121" s="148"/>
      <c r="AB121" s="148"/>
      <c r="AC121" s="300"/>
      <c r="AD121" s="170"/>
      <c r="AE121" s="170"/>
      <c r="AF121" s="170"/>
      <c r="AG121" s="170"/>
      <c r="AH121" s="170"/>
      <c r="AI121" s="170"/>
      <c r="AJ121" s="170"/>
      <c r="AK121" s="170"/>
      <c r="AL121" s="170"/>
      <c r="AM121" s="166">
        <f t="shared" si="32"/>
        <v>0</v>
      </c>
      <c r="AN121" s="170"/>
      <c r="AO121" s="170"/>
      <c r="AP121" s="170"/>
      <c r="AQ121" s="170"/>
      <c r="AR121" s="170"/>
      <c r="AS121" s="171"/>
      <c r="AT121" s="171"/>
      <c r="AU121" s="171"/>
      <c r="AV121" s="171"/>
      <c r="AW121" s="171"/>
      <c r="AX121" s="171"/>
      <c r="AY121" s="171"/>
      <c r="AZ121" s="171"/>
    </row>
    <row r="122" spans="1:52" ht="12.75">
      <c r="A122" s="46" t="s">
        <v>486</v>
      </c>
      <c r="B122" s="48" t="s">
        <v>424</v>
      </c>
      <c r="C122" s="308">
        <f t="shared" si="30"/>
        <v>0</v>
      </c>
      <c r="D122" s="147"/>
      <c r="E122" s="147"/>
      <c r="F122" s="147"/>
      <c r="G122" s="147"/>
      <c r="H122" s="147"/>
      <c r="I122" s="165">
        <f t="shared" si="31"/>
        <v>0</v>
      </c>
      <c r="J122" s="146">
        <f t="shared" si="33"/>
        <v>0</v>
      </c>
      <c r="K122" s="146">
        <f t="shared" si="34"/>
        <v>0</v>
      </c>
      <c r="L122" s="146">
        <f t="shared" si="35"/>
        <v>0</v>
      </c>
      <c r="M122" s="146">
        <f t="shared" si="36"/>
        <v>0</v>
      </c>
      <c r="N122" s="146">
        <f t="shared" si="37"/>
        <v>0</v>
      </c>
      <c r="O122" s="146">
        <f t="shared" si="38"/>
        <v>0</v>
      </c>
      <c r="P122" s="146">
        <f t="shared" si="39"/>
        <v>0</v>
      </c>
      <c r="Q122" s="146">
        <f t="shared" si="40"/>
        <v>0</v>
      </c>
      <c r="R122" s="146">
        <f t="shared" si="41"/>
        <v>0</v>
      </c>
      <c r="S122" s="300"/>
      <c r="T122" s="148"/>
      <c r="U122" s="148"/>
      <c r="V122" s="148"/>
      <c r="W122" s="148"/>
      <c r="X122" s="148"/>
      <c r="Y122" s="148"/>
      <c r="Z122" s="148"/>
      <c r="AA122" s="148"/>
      <c r="AB122" s="148"/>
      <c r="AC122" s="300"/>
      <c r="AD122" s="170"/>
      <c r="AE122" s="170"/>
      <c r="AF122" s="170"/>
      <c r="AG122" s="170"/>
      <c r="AH122" s="170"/>
      <c r="AI122" s="170"/>
      <c r="AJ122" s="170"/>
      <c r="AK122" s="170"/>
      <c r="AL122" s="170"/>
      <c r="AM122" s="166">
        <f t="shared" si="32"/>
        <v>0</v>
      </c>
      <c r="AN122" s="170"/>
      <c r="AO122" s="170"/>
      <c r="AP122" s="170"/>
      <c r="AQ122" s="170"/>
      <c r="AR122" s="170"/>
      <c r="AS122" s="171"/>
      <c r="AT122" s="171"/>
      <c r="AU122" s="171"/>
      <c r="AV122" s="171"/>
      <c r="AW122" s="171"/>
      <c r="AX122" s="171"/>
      <c r="AY122" s="171"/>
      <c r="AZ122" s="171"/>
    </row>
    <row r="123" spans="1:52" ht="12.75">
      <c r="A123" s="46" t="s">
        <v>133</v>
      </c>
      <c r="B123" s="48" t="s">
        <v>425</v>
      </c>
      <c r="C123" s="308">
        <f t="shared" si="30"/>
        <v>0</v>
      </c>
      <c r="D123" s="147"/>
      <c r="E123" s="147"/>
      <c r="F123" s="147"/>
      <c r="G123" s="147"/>
      <c r="H123" s="147"/>
      <c r="I123" s="165">
        <f t="shared" si="31"/>
        <v>0</v>
      </c>
      <c r="J123" s="146">
        <f t="shared" si="33"/>
        <v>0</v>
      </c>
      <c r="K123" s="146">
        <f t="shared" si="34"/>
        <v>0</v>
      </c>
      <c r="L123" s="146">
        <f t="shared" si="35"/>
        <v>0</v>
      </c>
      <c r="M123" s="146">
        <f t="shared" si="36"/>
        <v>0</v>
      </c>
      <c r="N123" s="146">
        <f t="shared" si="37"/>
        <v>0</v>
      </c>
      <c r="O123" s="146">
        <f t="shared" si="38"/>
        <v>0</v>
      </c>
      <c r="P123" s="146">
        <f t="shared" si="39"/>
        <v>0</v>
      </c>
      <c r="Q123" s="146">
        <f t="shared" si="40"/>
        <v>0</v>
      </c>
      <c r="R123" s="146">
        <f t="shared" si="41"/>
        <v>0</v>
      </c>
      <c r="S123" s="300"/>
      <c r="T123" s="148"/>
      <c r="U123" s="148"/>
      <c r="V123" s="148"/>
      <c r="W123" s="148"/>
      <c r="X123" s="148"/>
      <c r="Y123" s="148"/>
      <c r="Z123" s="148"/>
      <c r="AA123" s="148"/>
      <c r="AB123" s="148"/>
      <c r="AC123" s="300"/>
      <c r="AD123" s="170"/>
      <c r="AE123" s="170"/>
      <c r="AF123" s="170"/>
      <c r="AG123" s="170"/>
      <c r="AH123" s="170"/>
      <c r="AI123" s="170"/>
      <c r="AJ123" s="170"/>
      <c r="AK123" s="170"/>
      <c r="AL123" s="170"/>
      <c r="AM123" s="166">
        <f t="shared" si="32"/>
        <v>0</v>
      </c>
      <c r="AN123" s="170"/>
      <c r="AO123" s="170"/>
      <c r="AP123" s="170"/>
      <c r="AQ123" s="170"/>
      <c r="AR123" s="170"/>
      <c r="AS123" s="171"/>
      <c r="AT123" s="171"/>
      <c r="AU123" s="171"/>
      <c r="AV123" s="171"/>
      <c r="AW123" s="171"/>
      <c r="AX123" s="171"/>
      <c r="AY123" s="171"/>
      <c r="AZ123" s="171"/>
    </row>
    <row r="124" spans="1:52" ht="12.75">
      <c r="A124" s="46" t="s">
        <v>487</v>
      </c>
      <c r="B124" s="48" t="s">
        <v>426</v>
      </c>
      <c r="C124" s="308">
        <f t="shared" si="30"/>
        <v>0</v>
      </c>
      <c r="D124" s="147"/>
      <c r="E124" s="147"/>
      <c r="F124" s="147"/>
      <c r="G124" s="147"/>
      <c r="H124" s="147"/>
      <c r="I124" s="165">
        <f t="shared" si="31"/>
        <v>0</v>
      </c>
      <c r="J124" s="146">
        <f t="shared" si="33"/>
        <v>0</v>
      </c>
      <c r="K124" s="146">
        <f t="shared" si="34"/>
        <v>0</v>
      </c>
      <c r="L124" s="146">
        <f t="shared" si="35"/>
        <v>0</v>
      </c>
      <c r="M124" s="146">
        <f t="shared" si="36"/>
        <v>0</v>
      </c>
      <c r="N124" s="146">
        <f t="shared" si="37"/>
        <v>0</v>
      </c>
      <c r="O124" s="146">
        <f t="shared" si="38"/>
        <v>0</v>
      </c>
      <c r="P124" s="146">
        <f t="shared" si="39"/>
        <v>0</v>
      </c>
      <c r="Q124" s="146">
        <f t="shared" si="40"/>
        <v>0</v>
      </c>
      <c r="R124" s="146">
        <f t="shared" si="41"/>
        <v>0</v>
      </c>
      <c r="S124" s="300"/>
      <c r="T124" s="148"/>
      <c r="U124" s="148"/>
      <c r="V124" s="148"/>
      <c r="W124" s="148"/>
      <c r="X124" s="148"/>
      <c r="Y124" s="148"/>
      <c r="Z124" s="148"/>
      <c r="AA124" s="148"/>
      <c r="AB124" s="148"/>
      <c r="AC124" s="300"/>
      <c r="AD124" s="170"/>
      <c r="AE124" s="170"/>
      <c r="AF124" s="170"/>
      <c r="AG124" s="170"/>
      <c r="AH124" s="170"/>
      <c r="AI124" s="170"/>
      <c r="AJ124" s="170"/>
      <c r="AK124" s="170"/>
      <c r="AL124" s="170"/>
      <c r="AM124" s="166">
        <f t="shared" si="32"/>
        <v>0</v>
      </c>
      <c r="AN124" s="170"/>
      <c r="AO124" s="170"/>
      <c r="AP124" s="170"/>
      <c r="AQ124" s="170"/>
      <c r="AR124" s="170"/>
      <c r="AS124" s="171"/>
      <c r="AT124" s="171"/>
      <c r="AU124" s="171"/>
      <c r="AV124" s="171"/>
      <c r="AW124" s="171"/>
      <c r="AX124" s="171"/>
      <c r="AY124" s="171"/>
      <c r="AZ124" s="171"/>
    </row>
    <row r="125" spans="1:52" ht="12.75">
      <c r="A125" s="46" t="s">
        <v>134</v>
      </c>
      <c r="B125" s="48" t="s">
        <v>427</v>
      </c>
      <c r="C125" s="308">
        <f t="shared" si="30"/>
        <v>0</v>
      </c>
      <c r="D125" s="147"/>
      <c r="E125" s="147"/>
      <c r="F125" s="147"/>
      <c r="G125" s="147"/>
      <c r="H125" s="147"/>
      <c r="I125" s="165">
        <f t="shared" si="31"/>
        <v>0</v>
      </c>
      <c r="J125" s="146">
        <f t="shared" si="33"/>
        <v>0</v>
      </c>
      <c r="K125" s="146">
        <f t="shared" si="34"/>
        <v>0</v>
      </c>
      <c r="L125" s="146">
        <f t="shared" si="35"/>
        <v>0</v>
      </c>
      <c r="M125" s="146">
        <f t="shared" si="36"/>
        <v>0</v>
      </c>
      <c r="N125" s="146">
        <f t="shared" si="37"/>
        <v>0</v>
      </c>
      <c r="O125" s="146">
        <f t="shared" si="38"/>
        <v>0</v>
      </c>
      <c r="P125" s="146">
        <f t="shared" si="39"/>
        <v>0</v>
      </c>
      <c r="Q125" s="146">
        <f t="shared" si="40"/>
        <v>0</v>
      </c>
      <c r="R125" s="146">
        <f t="shared" si="41"/>
        <v>0</v>
      </c>
      <c r="S125" s="300"/>
      <c r="T125" s="148"/>
      <c r="U125" s="148"/>
      <c r="V125" s="148"/>
      <c r="W125" s="148"/>
      <c r="X125" s="148"/>
      <c r="Y125" s="148"/>
      <c r="Z125" s="148"/>
      <c r="AA125" s="148"/>
      <c r="AB125" s="148"/>
      <c r="AC125" s="300"/>
      <c r="AD125" s="170"/>
      <c r="AE125" s="170"/>
      <c r="AF125" s="170"/>
      <c r="AG125" s="170"/>
      <c r="AH125" s="170"/>
      <c r="AI125" s="170"/>
      <c r="AJ125" s="170"/>
      <c r="AK125" s="170"/>
      <c r="AL125" s="170"/>
      <c r="AM125" s="166">
        <f t="shared" si="32"/>
        <v>0</v>
      </c>
      <c r="AN125" s="170"/>
      <c r="AO125" s="170"/>
      <c r="AP125" s="170"/>
      <c r="AQ125" s="170"/>
      <c r="AR125" s="170"/>
      <c r="AS125" s="171"/>
      <c r="AT125" s="171"/>
      <c r="AU125" s="171"/>
      <c r="AV125" s="171"/>
      <c r="AW125" s="171"/>
      <c r="AX125" s="171"/>
      <c r="AY125" s="171"/>
      <c r="AZ125" s="171"/>
    </row>
    <row r="126" spans="1:52" ht="12.75">
      <c r="A126" s="46" t="s">
        <v>135</v>
      </c>
      <c r="B126" s="48" t="s">
        <v>428</v>
      </c>
      <c r="C126" s="308">
        <f t="shared" si="30"/>
        <v>0</v>
      </c>
      <c r="D126" s="147"/>
      <c r="E126" s="147"/>
      <c r="F126" s="147"/>
      <c r="G126" s="147"/>
      <c r="H126" s="147"/>
      <c r="I126" s="165">
        <f t="shared" si="31"/>
        <v>0</v>
      </c>
      <c r="J126" s="146">
        <f t="shared" si="33"/>
        <v>0</v>
      </c>
      <c r="K126" s="146">
        <f t="shared" si="34"/>
        <v>0</v>
      </c>
      <c r="L126" s="146">
        <f t="shared" si="35"/>
        <v>0</v>
      </c>
      <c r="M126" s="146">
        <f t="shared" si="36"/>
        <v>0</v>
      </c>
      <c r="N126" s="146">
        <f t="shared" si="37"/>
        <v>0</v>
      </c>
      <c r="O126" s="146">
        <f t="shared" si="38"/>
        <v>0</v>
      </c>
      <c r="P126" s="146">
        <f t="shared" si="39"/>
        <v>0</v>
      </c>
      <c r="Q126" s="146">
        <f t="shared" si="40"/>
        <v>0</v>
      </c>
      <c r="R126" s="146">
        <f t="shared" si="41"/>
        <v>0</v>
      </c>
      <c r="S126" s="300"/>
      <c r="T126" s="148"/>
      <c r="U126" s="148"/>
      <c r="V126" s="148"/>
      <c r="W126" s="148"/>
      <c r="X126" s="148"/>
      <c r="Y126" s="148"/>
      <c r="Z126" s="148"/>
      <c r="AA126" s="148"/>
      <c r="AB126" s="148"/>
      <c r="AC126" s="300"/>
      <c r="AD126" s="170"/>
      <c r="AE126" s="170"/>
      <c r="AF126" s="170"/>
      <c r="AG126" s="170"/>
      <c r="AH126" s="170"/>
      <c r="AI126" s="170"/>
      <c r="AJ126" s="170"/>
      <c r="AK126" s="170"/>
      <c r="AL126" s="170"/>
      <c r="AM126" s="166">
        <f t="shared" si="32"/>
        <v>0</v>
      </c>
      <c r="AN126" s="170"/>
      <c r="AO126" s="170"/>
      <c r="AP126" s="170"/>
      <c r="AQ126" s="170"/>
      <c r="AR126" s="170"/>
      <c r="AS126" s="171"/>
      <c r="AT126" s="171"/>
      <c r="AU126" s="171"/>
      <c r="AV126" s="171"/>
      <c r="AW126" s="171"/>
      <c r="AX126" s="171"/>
      <c r="AY126" s="171"/>
      <c r="AZ126" s="171"/>
    </row>
    <row r="127" spans="1:52" ht="12.75">
      <c r="A127" s="46" t="s">
        <v>488</v>
      </c>
      <c r="B127" s="48" t="s">
        <v>429</v>
      </c>
      <c r="C127" s="308">
        <f t="shared" si="30"/>
        <v>0</v>
      </c>
      <c r="D127" s="147"/>
      <c r="E127" s="147"/>
      <c r="F127" s="147"/>
      <c r="G127" s="147"/>
      <c r="H127" s="147"/>
      <c r="I127" s="165">
        <f t="shared" si="31"/>
        <v>0</v>
      </c>
      <c r="J127" s="146">
        <f t="shared" si="33"/>
        <v>0</v>
      </c>
      <c r="K127" s="146">
        <f t="shared" si="34"/>
        <v>0</v>
      </c>
      <c r="L127" s="146">
        <f t="shared" si="35"/>
        <v>0</v>
      </c>
      <c r="M127" s="146">
        <f t="shared" si="36"/>
        <v>0</v>
      </c>
      <c r="N127" s="146">
        <f t="shared" si="37"/>
        <v>0</v>
      </c>
      <c r="O127" s="146">
        <f t="shared" si="38"/>
        <v>0</v>
      </c>
      <c r="P127" s="146">
        <f t="shared" si="39"/>
        <v>0</v>
      </c>
      <c r="Q127" s="146">
        <f t="shared" si="40"/>
        <v>0</v>
      </c>
      <c r="R127" s="146">
        <f t="shared" si="41"/>
        <v>0</v>
      </c>
      <c r="S127" s="300"/>
      <c r="T127" s="148"/>
      <c r="U127" s="148"/>
      <c r="V127" s="148"/>
      <c r="W127" s="148"/>
      <c r="X127" s="148"/>
      <c r="Y127" s="148"/>
      <c r="Z127" s="148"/>
      <c r="AA127" s="148"/>
      <c r="AB127" s="148"/>
      <c r="AC127" s="300"/>
      <c r="AD127" s="170"/>
      <c r="AE127" s="170"/>
      <c r="AF127" s="170"/>
      <c r="AG127" s="170"/>
      <c r="AH127" s="170"/>
      <c r="AI127" s="170"/>
      <c r="AJ127" s="170"/>
      <c r="AK127" s="170"/>
      <c r="AL127" s="170"/>
      <c r="AM127" s="166">
        <f t="shared" si="32"/>
        <v>0</v>
      </c>
      <c r="AN127" s="170"/>
      <c r="AO127" s="170"/>
      <c r="AP127" s="170"/>
      <c r="AQ127" s="170"/>
      <c r="AR127" s="170"/>
      <c r="AS127" s="171"/>
      <c r="AT127" s="171"/>
      <c r="AU127" s="171"/>
      <c r="AV127" s="171"/>
      <c r="AW127" s="171"/>
      <c r="AX127" s="171"/>
      <c r="AY127" s="171"/>
      <c r="AZ127" s="171"/>
    </row>
    <row r="128" spans="1:52" ht="12.75">
      <c r="A128" s="46" t="s">
        <v>489</v>
      </c>
      <c r="B128" s="48" t="s">
        <v>430</v>
      </c>
      <c r="C128" s="308">
        <f t="shared" si="30"/>
        <v>0</v>
      </c>
      <c r="D128" s="147"/>
      <c r="E128" s="147"/>
      <c r="F128" s="147"/>
      <c r="G128" s="147"/>
      <c r="H128" s="147"/>
      <c r="I128" s="165">
        <f t="shared" si="31"/>
        <v>0</v>
      </c>
      <c r="J128" s="146">
        <f t="shared" si="33"/>
        <v>0</v>
      </c>
      <c r="K128" s="146">
        <f t="shared" si="34"/>
        <v>0</v>
      </c>
      <c r="L128" s="146">
        <f t="shared" si="35"/>
        <v>0</v>
      </c>
      <c r="M128" s="146">
        <f t="shared" si="36"/>
        <v>0</v>
      </c>
      <c r="N128" s="146">
        <f t="shared" si="37"/>
        <v>0</v>
      </c>
      <c r="O128" s="146">
        <f t="shared" si="38"/>
        <v>0</v>
      </c>
      <c r="P128" s="146">
        <f t="shared" si="39"/>
        <v>0</v>
      </c>
      <c r="Q128" s="146">
        <f t="shared" si="40"/>
        <v>0</v>
      </c>
      <c r="R128" s="146">
        <f t="shared" si="41"/>
        <v>0</v>
      </c>
      <c r="S128" s="300"/>
      <c r="T128" s="148"/>
      <c r="U128" s="148"/>
      <c r="V128" s="148"/>
      <c r="W128" s="148"/>
      <c r="X128" s="148"/>
      <c r="Y128" s="148"/>
      <c r="Z128" s="148"/>
      <c r="AA128" s="148"/>
      <c r="AB128" s="148"/>
      <c r="AC128" s="300"/>
      <c r="AD128" s="170"/>
      <c r="AE128" s="170"/>
      <c r="AF128" s="170"/>
      <c r="AG128" s="170"/>
      <c r="AH128" s="170"/>
      <c r="AI128" s="170"/>
      <c r="AJ128" s="170"/>
      <c r="AK128" s="170"/>
      <c r="AL128" s="170"/>
      <c r="AM128" s="166">
        <f t="shared" si="32"/>
        <v>0</v>
      </c>
      <c r="AN128" s="170"/>
      <c r="AO128" s="170"/>
      <c r="AP128" s="170"/>
      <c r="AQ128" s="170"/>
      <c r="AR128" s="170"/>
      <c r="AS128" s="171"/>
      <c r="AT128" s="171"/>
      <c r="AU128" s="171"/>
      <c r="AV128" s="171"/>
      <c r="AW128" s="171"/>
      <c r="AX128" s="171"/>
      <c r="AY128" s="171"/>
      <c r="AZ128" s="171"/>
    </row>
    <row r="129" spans="1:52" ht="12.75">
      <c r="A129" s="46" t="s">
        <v>136</v>
      </c>
      <c r="B129" s="48" t="s">
        <v>431</v>
      </c>
      <c r="C129" s="308">
        <f t="shared" si="30"/>
        <v>0</v>
      </c>
      <c r="D129" s="147"/>
      <c r="E129" s="147"/>
      <c r="F129" s="147"/>
      <c r="G129" s="147"/>
      <c r="H129" s="147"/>
      <c r="I129" s="165">
        <f t="shared" si="31"/>
        <v>0</v>
      </c>
      <c r="J129" s="146">
        <f t="shared" si="33"/>
        <v>0</v>
      </c>
      <c r="K129" s="146">
        <f t="shared" si="34"/>
        <v>0</v>
      </c>
      <c r="L129" s="146">
        <f t="shared" si="35"/>
        <v>0</v>
      </c>
      <c r="M129" s="146">
        <f t="shared" si="36"/>
        <v>0</v>
      </c>
      <c r="N129" s="146">
        <f t="shared" si="37"/>
        <v>0</v>
      </c>
      <c r="O129" s="146">
        <f t="shared" si="38"/>
        <v>0</v>
      </c>
      <c r="P129" s="146">
        <f t="shared" si="39"/>
        <v>0</v>
      </c>
      <c r="Q129" s="146">
        <f t="shared" si="40"/>
        <v>0</v>
      </c>
      <c r="R129" s="146">
        <f t="shared" si="41"/>
        <v>0</v>
      </c>
      <c r="S129" s="300"/>
      <c r="T129" s="148"/>
      <c r="U129" s="148"/>
      <c r="V129" s="148"/>
      <c r="W129" s="148"/>
      <c r="X129" s="148"/>
      <c r="Y129" s="148"/>
      <c r="Z129" s="148"/>
      <c r="AA129" s="148"/>
      <c r="AB129" s="148"/>
      <c r="AC129" s="300"/>
      <c r="AD129" s="170"/>
      <c r="AE129" s="170"/>
      <c r="AF129" s="170"/>
      <c r="AG129" s="170"/>
      <c r="AH129" s="170"/>
      <c r="AI129" s="170"/>
      <c r="AJ129" s="170"/>
      <c r="AK129" s="170"/>
      <c r="AL129" s="170"/>
      <c r="AM129" s="166">
        <f t="shared" si="32"/>
        <v>0</v>
      </c>
      <c r="AN129" s="170"/>
      <c r="AO129" s="170"/>
      <c r="AP129" s="170"/>
      <c r="AQ129" s="170"/>
      <c r="AR129" s="170"/>
      <c r="AS129" s="171"/>
      <c r="AT129" s="171"/>
      <c r="AU129" s="171"/>
      <c r="AV129" s="171"/>
      <c r="AW129" s="171"/>
      <c r="AX129" s="171"/>
      <c r="AY129" s="171"/>
      <c r="AZ129" s="171"/>
    </row>
    <row r="130" spans="1:52" ht="15" customHeight="1">
      <c r="A130" s="46" t="s">
        <v>137</v>
      </c>
      <c r="B130" s="48" t="s">
        <v>432</v>
      </c>
      <c r="C130" s="308">
        <f t="shared" si="30"/>
        <v>0</v>
      </c>
      <c r="D130" s="147"/>
      <c r="E130" s="147"/>
      <c r="F130" s="147"/>
      <c r="G130" s="147"/>
      <c r="H130" s="147"/>
      <c r="I130" s="165">
        <f t="shared" si="31"/>
        <v>0</v>
      </c>
      <c r="J130" s="146">
        <f t="shared" si="33"/>
        <v>0</v>
      </c>
      <c r="K130" s="146">
        <f t="shared" si="34"/>
        <v>0</v>
      </c>
      <c r="L130" s="146">
        <f t="shared" si="35"/>
        <v>0</v>
      </c>
      <c r="M130" s="146">
        <f t="shared" si="36"/>
        <v>0</v>
      </c>
      <c r="N130" s="146">
        <f t="shared" si="37"/>
        <v>0</v>
      </c>
      <c r="O130" s="146">
        <f t="shared" si="38"/>
        <v>0</v>
      </c>
      <c r="P130" s="146">
        <f t="shared" si="39"/>
        <v>0</v>
      </c>
      <c r="Q130" s="146">
        <f t="shared" si="40"/>
        <v>0</v>
      </c>
      <c r="R130" s="146">
        <f t="shared" si="41"/>
        <v>0</v>
      </c>
      <c r="S130" s="300"/>
      <c r="T130" s="148"/>
      <c r="U130" s="148"/>
      <c r="V130" s="148"/>
      <c r="W130" s="148"/>
      <c r="X130" s="148"/>
      <c r="Y130" s="148"/>
      <c r="Z130" s="148"/>
      <c r="AA130" s="148"/>
      <c r="AB130" s="148"/>
      <c r="AC130" s="300"/>
      <c r="AD130" s="170"/>
      <c r="AE130" s="170"/>
      <c r="AF130" s="170"/>
      <c r="AG130" s="170"/>
      <c r="AH130" s="170"/>
      <c r="AI130" s="170"/>
      <c r="AJ130" s="170"/>
      <c r="AK130" s="170"/>
      <c r="AL130" s="170"/>
      <c r="AM130" s="166">
        <f t="shared" si="32"/>
        <v>0</v>
      </c>
      <c r="AN130" s="170"/>
      <c r="AO130" s="170"/>
      <c r="AP130" s="170"/>
      <c r="AQ130" s="170"/>
      <c r="AR130" s="170"/>
      <c r="AS130" s="171"/>
      <c r="AT130" s="171"/>
      <c r="AU130" s="171"/>
      <c r="AV130" s="171"/>
      <c r="AW130" s="171"/>
      <c r="AX130" s="171"/>
      <c r="AY130" s="171"/>
      <c r="AZ130" s="171"/>
    </row>
    <row r="131" spans="1:52" ht="12.75">
      <c r="A131" s="46" t="s">
        <v>490</v>
      </c>
      <c r="B131" s="48" t="s">
        <v>433</v>
      </c>
      <c r="C131" s="308">
        <f t="shared" si="30"/>
        <v>0</v>
      </c>
      <c r="D131" s="147"/>
      <c r="E131" s="147"/>
      <c r="F131" s="147"/>
      <c r="G131" s="147"/>
      <c r="H131" s="147"/>
      <c r="I131" s="165">
        <f t="shared" si="31"/>
        <v>0</v>
      </c>
      <c r="J131" s="146">
        <f t="shared" si="33"/>
        <v>0</v>
      </c>
      <c r="K131" s="146">
        <f t="shared" si="34"/>
        <v>0</v>
      </c>
      <c r="L131" s="146">
        <f t="shared" si="35"/>
        <v>0</v>
      </c>
      <c r="M131" s="146">
        <f t="shared" si="36"/>
        <v>0</v>
      </c>
      <c r="N131" s="146">
        <f t="shared" si="37"/>
        <v>0</v>
      </c>
      <c r="O131" s="146">
        <f t="shared" si="38"/>
        <v>0</v>
      </c>
      <c r="P131" s="146">
        <f t="shared" si="39"/>
        <v>0</v>
      </c>
      <c r="Q131" s="146">
        <f t="shared" si="40"/>
        <v>0</v>
      </c>
      <c r="R131" s="146">
        <f t="shared" si="41"/>
        <v>0</v>
      </c>
      <c r="S131" s="300"/>
      <c r="T131" s="148"/>
      <c r="U131" s="148"/>
      <c r="V131" s="148"/>
      <c r="W131" s="148"/>
      <c r="X131" s="148"/>
      <c r="Y131" s="148"/>
      <c r="Z131" s="148"/>
      <c r="AA131" s="148"/>
      <c r="AB131" s="148"/>
      <c r="AC131" s="300"/>
      <c r="AD131" s="170"/>
      <c r="AE131" s="170"/>
      <c r="AF131" s="170"/>
      <c r="AG131" s="170"/>
      <c r="AH131" s="170"/>
      <c r="AI131" s="170"/>
      <c r="AJ131" s="170"/>
      <c r="AK131" s="170"/>
      <c r="AL131" s="170"/>
      <c r="AM131" s="166">
        <f t="shared" si="32"/>
        <v>0</v>
      </c>
      <c r="AN131" s="170"/>
      <c r="AO131" s="170"/>
      <c r="AP131" s="170"/>
      <c r="AQ131" s="170"/>
      <c r="AR131" s="170"/>
      <c r="AS131" s="171"/>
      <c r="AT131" s="171"/>
      <c r="AU131" s="171"/>
      <c r="AV131" s="171"/>
      <c r="AW131" s="171"/>
      <c r="AX131" s="171"/>
      <c r="AY131" s="171"/>
      <c r="AZ131" s="171"/>
    </row>
    <row r="132" spans="1:52" ht="12.75">
      <c r="A132" s="143" t="s">
        <v>138</v>
      </c>
      <c r="B132" s="48" t="s">
        <v>434</v>
      </c>
      <c r="C132" s="308">
        <f t="shared" si="30"/>
        <v>1</v>
      </c>
      <c r="D132" s="197">
        <v>1</v>
      </c>
      <c r="E132" s="197"/>
      <c r="F132" s="197"/>
      <c r="G132" s="197"/>
      <c r="H132" s="197"/>
      <c r="I132" s="165">
        <f t="shared" si="31"/>
        <v>103</v>
      </c>
      <c r="J132" s="146">
        <f t="shared" si="33"/>
        <v>103</v>
      </c>
      <c r="K132" s="146">
        <f t="shared" si="34"/>
        <v>103</v>
      </c>
      <c r="L132" s="146">
        <f t="shared" si="35"/>
        <v>25</v>
      </c>
      <c r="M132" s="146">
        <f t="shared" si="36"/>
        <v>0</v>
      </c>
      <c r="N132" s="146">
        <f t="shared" si="37"/>
        <v>44</v>
      </c>
      <c r="O132" s="146">
        <f t="shared" si="38"/>
        <v>21</v>
      </c>
      <c r="P132" s="146">
        <f t="shared" si="39"/>
        <v>7</v>
      </c>
      <c r="Q132" s="146">
        <f t="shared" si="40"/>
        <v>0</v>
      </c>
      <c r="R132" s="146">
        <f t="shared" si="41"/>
        <v>0</v>
      </c>
      <c r="S132" s="300">
        <v>35</v>
      </c>
      <c r="T132" s="152">
        <v>35</v>
      </c>
      <c r="U132" s="152">
        <v>35</v>
      </c>
      <c r="V132" s="152">
        <v>21</v>
      </c>
      <c r="W132" s="152">
        <v>0</v>
      </c>
      <c r="X132" s="152">
        <v>16</v>
      </c>
      <c r="Y132" s="152">
        <v>6</v>
      </c>
      <c r="Z132" s="152">
        <v>1</v>
      </c>
      <c r="AA132" s="152">
        <v>0</v>
      </c>
      <c r="AB132" s="152">
        <v>0</v>
      </c>
      <c r="AC132" s="300">
        <v>68</v>
      </c>
      <c r="AD132" s="172">
        <v>68</v>
      </c>
      <c r="AE132" s="172">
        <v>68</v>
      </c>
      <c r="AF132" s="172">
        <v>4</v>
      </c>
      <c r="AG132" s="172">
        <v>0</v>
      </c>
      <c r="AH132" s="172">
        <v>28</v>
      </c>
      <c r="AI132" s="172">
        <v>15</v>
      </c>
      <c r="AJ132" s="172">
        <v>6</v>
      </c>
      <c r="AK132" s="172">
        <v>0</v>
      </c>
      <c r="AL132" s="172">
        <v>0</v>
      </c>
      <c r="AM132" s="166">
        <f t="shared" si="32"/>
        <v>0</v>
      </c>
      <c r="AN132" s="172"/>
      <c r="AO132" s="172"/>
      <c r="AP132" s="172"/>
      <c r="AQ132" s="172"/>
      <c r="AR132" s="172"/>
      <c r="AS132" s="173"/>
      <c r="AT132" s="173"/>
      <c r="AU132" s="173"/>
      <c r="AV132" s="173"/>
      <c r="AW132" s="173"/>
      <c r="AX132" s="173"/>
      <c r="AY132" s="173"/>
      <c r="AZ132" s="171"/>
    </row>
    <row r="133" spans="1:52" ht="25.5">
      <c r="A133" s="143" t="s">
        <v>491</v>
      </c>
      <c r="B133" s="48" t="s">
        <v>435</v>
      </c>
      <c r="C133" s="308">
        <f t="shared" si="30"/>
        <v>0</v>
      </c>
      <c r="D133" s="197"/>
      <c r="E133" s="197"/>
      <c r="F133" s="197"/>
      <c r="G133" s="197"/>
      <c r="H133" s="197"/>
      <c r="I133" s="165">
        <f t="shared" si="31"/>
        <v>0</v>
      </c>
      <c r="J133" s="146">
        <f t="shared" si="33"/>
        <v>0</v>
      </c>
      <c r="K133" s="146">
        <f t="shared" si="34"/>
        <v>0</v>
      </c>
      <c r="L133" s="146">
        <f t="shared" si="35"/>
        <v>0</v>
      </c>
      <c r="M133" s="146">
        <f t="shared" si="36"/>
        <v>0</v>
      </c>
      <c r="N133" s="146">
        <f t="shared" si="37"/>
        <v>0</v>
      </c>
      <c r="O133" s="146">
        <f t="shared" si="38"/>
        <v>0</v>
      </c>
      <c r="P133" s="146">
        <f t="shared" si="39"/>
        <v>0</v>
      </c>
      <c r="Q133" s="146">
        <f t="shared" si="40"/>
        <v>0</v>
      </c>
      <c r="R133" s="146">
        <f t="shared" si="41"/>
        <v>0</v>
      </c>
      <c r="S133" s="300"/>
      <c r="T133" s="152"/>
      <c r="U133" s="152"/>
      <c r="V133" s="152"/>
      <c r="W133" s="152"/>
      <c r="X133" s="152"/>
      <c r="Y133" s="152"/>
      <c r="Z133" s="152"/>
      <c r="AA133" s="152"/>
      <c r="AB133" s="152"/>
      <c r="AC133" s="300"/>
      <c r="AD133" s="172"/>
      <c r="AE133" s="172"/>
      <c r="AF133" s="172"/>
      <c r="AG133" s="172"/>
      <c r="AH133" s="172"/>
      <c r="AI133" s="172"/>
      <c r="AJ133" s="172"/>
      <c r="AK133" s="172"/>
      <c r="AL133" s="172"/>
      <c r="AM133" s="166">
        <f t="shared" si="32"/>
        <v>0</v>
      </c>
      <c r="AN133" s="172"/>
      <c r="AO133" s="172"/>
      <c r="AP133" s="172"/>
      <c r="AQ133" s="172"/>
      <c r="AR133" s="172"/>
      <c r="AS133" s="173"/>
      <c r="AT133" s="173"/>
      <c r="AU133" s="173"/>
      <c r="AV133" s="173"/>
      <c r="AW133" s="173"/>
      <c r="AX133" s="173"/>
      <c r="AY133" s="173"/>
      <c r="AZ133" s="171"/>
    </row>
    <row r="134" spans="1:52" ht="12.75">
      <c r="A134" s="143" t="s">
        <v>139</v>
      </c>
      <c r="B134" s="48" t="s">
        <v>436</v>
      </c>
      <c r="C134" s="308">
        <f t="shared" si="30"/>
        <v>0</v>
      </c>
      <c r="D134" s="197"/>
      <c r="E134" s="197"/>
      <c r="F134" s="197"/>
      <c r="G134" s="197"/>
      <c r="H134" s="197"/>
      <c r="I134" s="165">
        <f t="shared" si="31"/>
        <v>0</v>
      </c>
      <c r="J134" s="146">
        <f t="shared" si="33"/>
        <v>0</v>
      </c>
      <c r="K134" s="146">
        <f t="shared" si="34"/>
        <v>0</v>
      </c>
      <c r="L134" s="146">
        <f t="shared" si="35"/>
        <v>0</v>
      </c>
      <c r="M134" s="146">
        <f t="shared" si="36"/>
        <v>0</v>
      </c>
      <c r="N134" s="146">
        <f t="shared" si="37"/>
        <v>0</v>
      </c>
      <c r="O134" s="146">
        <f t="shared" si="38"/>
        <v>0</v>
      </c>
      <c r="P134" s="146">
        <f t="shared" si="39"/>
        <v>0</v>
      </c>
      <c r="Q134" s="146">
        <f t="shared" si="40"/>
        <v>0</v>
      </c>
      <c r="R134" s="146">
        <f t="shared" si="41"/>
        <v>0</v>
      </c>
      <c r="S134" s="300"/>
      <c r="T134" s="152"/>
      <c r="U134" s="152"/>
      <c r="V134" s="152"/>
      <c r="W134" s="152"/>
      <c r="X134" s="152"/>
      <c r="Y134" s="152"/>
      <c r="Z134" s="152"/>
      <c r="AA134" s="152"/>
      <c r="AB134" s="152"/>
      <c r="AC134" s="300"/>
      <c r="AD134" s="172"/>
      <c r="AE134" s="172"/>
      <c r="AF134" s="172"/>
      <c r="AG134" s="172"/>
      <c r="AH134" s="172"/>
      <c r="AI134" s="172"/>
      <c r="AJ134" s="172"/>
      <c r="AK134" s="172"/>
      <c r="AL134" s="172"/>
      <c r="AM134" s="166">
        <f t="shared" si="32"/>
        <v>0</v>
      </c>
      <c r="AN134" s="172"/>
      <c r="AO134" s="172"/>
      <c r="AP134" s="172"/>
      <c r="AQ134" s="172"/>
      <c r="AR134" s="172"/>
      <c r="AS134" s="173"/>
      <c r="AT134" s="173"/>
      <c r="AU134" s="173"/>
      <c r="AV134" s="173"/>
      <c r="AW134" s="173"/>
      <c r="AX134" s="173"/>
      <c r="AY134" s="173"/>
      <c r="AZ134" s="171"/>
    </row>
    <row r="135" spans="1:52" ht="12.75">
      <c r="A135" s="143" t="s">
        <v>140</v>
      </c>
      <c r="B135" s="48" t="s">
        <v>437</v>
      </c>
      <c r="C135" s="308">
        <f t="shared" si="30"/>
        <v>0</v>
      </c>
      <c r="D135" s="197"/>
      <c r="E135" s="197"/>
      <c r="F135" s="197"/>
      <c r="G135" s="197"/>
      <c r="H135" s="197"/>
      <c r="I135" s="165">
        <f t="shared" si="31"/>
        <v>0</v>
      </c>
      <c r="J135" s="146">
        <f aca="true" t="shared" si="42" ref="J135:J149">T135+AD135+AR135</f>
        <v>0</v>
      </c>
      <c r="K135" s="146">
        <f aca="true" t="shared" si="43" ref="K135:K149">U135+AE135+AS135</f>
        <v>0</v>
      </c>
      <c r="L135" s="146">
        <f aca="true" t="shared" si="44" ref="L135:L149">V135+AF135+AT135</f>
        <v>0</v>
      </c>
      <c r="M135" s="146">
        <f aca="true" t="shared" si="45" ref="M135:M149">W135+AG135+AU135</f>
        <v>0</v>
      </c>
      <c r="N135" s="146">
        <f aca="true" t="shared" si="46" ref="N135:N149">X135+AH135+AV135</f>
        <v>0</v>
      </c>
      <c r="O135" s="146">
        <f aca="true" t="shared" si="47" ref="O135:O149">Y135+AI135+AW135</f>
        <v>0</v>
      </c>
      <c r="P135" s="146">
        <f aca="true" t="shared" si="48" ref="P135:P149">Z135+AJ135+AX135</f>
        <v>0</v>
      </c>
      <c r="Q135" s="146">
        <f aca="true" t="shared" si="49" ref="Q135:Q149">AA135+AK135+AY135</f>
        <v>0</v>
      </c>
      <c r="R135" s="146">
        <f aca="true" t="shared" si="50" ref="R135:R149">AB135+AL135+AZ135</f>
        <v>0</v>
      </c>
      <c r="S135" s="300"/>
      <c r="T135" s="152"/>
      <c r="U135" s="152"/>
      <c r="V135" s="152"/>
      <c r="W135" s="152"/>
      <c r="X135" s="152"/>
      <c r="Y135" s="152"/>
      <c r="Z135" s="152"/>
      <c r="AA135" s="152"/>
      <c r="AB135" s="152"/>
      <c r="AC135" s="300"/>
      <c r="AD135" s="172"/>
      <c r="AE135" s="172"/>
      <c r="AF135" s="172"/>
      <c r="AG135" s="172"/>
      <c r="AH135" s="172"/>
      <c r="AI135" s="172"/>
      <c r="AJ135" s="172"/>
      <c r="AK135" s="172"/>
      <c r="AL135" s="172"/>
      <c r="AM135" s="166">
        <f t="shared" si="32"/>
        <v>0</v>
      </c>
      <c r="AN135" s="172"/>
      <c r="AO135" s="172"/>
      <c r="AP135" s="172"/>
      <c r="AQ135" s="172"/>
      <c r="AR135" s="172"/>
      <c r="AS135" s="173"/>
      <c r="AT135" s="173"/>
      <c r="AU135" s="173"/>
      <c r="AV135" s="173"/>
      <c r="AW135" s="173"/>
      <c r="AX135" s="173"/>
      <c r="AY135" s="173"/>
      <c r="AZ135" s="171"/>
    </row>
    <row r="136" spans="1:52" ht="12.75">
      <c r="A136" s="143" t="s">
        <v>141</v>
      </c>
      <c r="B136" s="48" t="s">
        <v>438</v>
      </c>
      <c r="C136" s="308">
        <f aca="true" t="shared" si="51" ref="C136:C144">D136+E136+F136+G136+H136</f>
        <v>0</v>
      </c>
      <c r="D136" s="197"/>
      <c r="E136" s="197"/>
      <c r="F136" s="197"/>
      <c r="G136" s="197"/>
      <c r="H136" s="197"/>
      <c r="I136" s="165">
        <f aca="true" t="shared" si="52" ref="I136:I144">S136+AM136+AC136</f>
        <v>0</v>
      </c>
      <c r="J136" s="146">
        <f t="shared" si="42"/>
        <v>0</v>
      </c>
      <c r="K136" s="146">
        <f t="shared" si="43"/>
        <v>0</v>
      </c>
      <c r="L136" s="146">
        <f t="shared" si="44"/>
        <v>0</v>
      </c>
      <c r="M136" s="146">
        <f t="shared" si="45"/>
        <v>0</v>
      </c>
      <c r="N136" s="146">
        <f t="shared" si="46"/>
        <v>0</v>
      </c>
      <c r="O136" s="146">
        <f t="shared" si="47"/>
        <v>0</v>
      </c>
      <c r="P136" s="146">
        <f t="shared" si="48"/>
        <v>0</v>
      </c>
      <c r="Q136" s="146">
        <f t="shared" si="49"/>
        <v>0</v>
      </c>
      <c r="R136" s="146">
        <f t="shared" si="50"/>
        <v>0</v>
      </c>
      <c r="S136" s="300"/>
      <c r="T136" s="152"/>
      <c r="U136" s="152"/>
      <c r="V136" s="152"/>
      <c r="W136" s="152"/>
      <c r="X136" s="152"/>
      <c r="Y136" s="152"/>
      <c r="Z136" s="152"/>
      <c r="AA136" s="152"/>
      <c r="AB136" s="152"/>
      <c r="AC136" s="300"/>
      <c r="AD136" s="172"/>
      <c r="AE136" s="172"/>
      <c r="AF136" s="172"/>
      <c r="AG136" s="172"/>
      <c r="AH136" s="172"/>
      <c r="AI136" s="172"/>
      <c r="AJ136" s="172"/>
      <c r="AK136" s="172"/>
      <c r="AL136" s="172"/>
      <c r="AM136" s="166">
        <f aca="true" t="shared" si="53" ref="AM136:AM149">AN136+AO136+AP136+AQ136</f>
        <v>0</v>
      </c>
      <c r="AN136" s="172"/>
      <c r="AO136" s="172"/>
      <c r="AP136" s="172"/>
      <c r="AQ136" s="172"/>
      <c r="AR136" s="172"/>
      <c r="AS136" s="173"/>
      <c r="AT136" s="173"/>
      <c r="AU136" s="173"/>
      <c r="AV136" s="173"/>
      <c r="AW136" s="173"/>
      <c r="AX136" s="173"/>
      <c r="AY136" s="173"/>
      <c r="AZ136" s="171"/>
    </row>
    <row r="137" spans="1:52" ht="12.75">
      <c r="A137" s="143" t="s">
        <v>142</v>
      </c>
      <c r="B137" s="48" t="s">
        <v>439</v>
      </c>
      <c r="C137" s="308">
        <f t="shared" si="51"/>
        <v>0</v>
      </c>
      <c r="D137" s="197"/>
      <c r="E137" s="197"/>
      <c r="F137" s="197"/>
      <c r="G137" s="197"/>
      <c r="H137" s="197"/>
      <c r="I137" s="165">
        <f t="shared" si="52"/>
        <v>0</v>
      </c>
      <c r="J137" s="146">
        <f t="shared" si="42"/>
        <v>0</v>
      </c>
      <c r="K137" s="146">
        <f t="shared" si="43"/>
        <v>0</v>
      </c>
      <c r="L137" s="146">
        <f t="shared" si="44"/>
        <v>0</v>
      </c>
      <c r="M137" s="146">
        <f t="shared" si="45"/>
        <v>0</v>
      </c>
      <c r="N137" s="146">
        <f t="shared" si="46"/>
        <v>0</v>
      </c>
      <c r="O137" s="146">
        <f t="shared" si="47"/>
        <v>0</v>
      </c>
      <c r="P137" s="146">
        <f t="shared" si="48"/>
        <v>0</v>
      </c>
      <c r="Q137" s="146">
        <f t="shared" si="49"/>
        <v>0</v>
      </c>
      <c r="R137" s="146">
        <f t="shared" si="50"/>
        <v>0</v>
      </c>
      <c r="S137" s="300"/>
      <c r="T137" s="152"/>
      <c r="U137" s="152"/>
      <c r="V137" s="152"/>
      <c r="W137" s="152"/>
      <c r="X137" s="152"/>
      <c r="Y137" s="152"/>
      <c r="Z137" s="152"/>
      <c r="AA137" s="152"/>
      <c r="AB137" s="152"/>
      <c r="AC137" s="300"/>
      <c r="AD137" s="172"/>
      <c r="AE137" s="172"/>
      <c r="AF137" s="172"/>
      <c r="AG137" s="172"/>
      <c r="AH137" s="172"/>
      <c r="AI137" s="172"/>
      <c r="AJ137" s="172"/>
      <c r="AK137" s="172"/>
      <c r="AL137" s="172"/>
      <c r="AM137" s="166">
        <f t="shared" si="53"/>
        <v>0</v>
      </c>
      <c r="AN137" s="172"/>
      <c r="AO137" s="172"/>
      <c r="AP137" s="172"/>
      <c r="AQ137" s="172"/>
      <c r="AR137" s="172"/>
      <c r="AS137" s="173"/>
      <c r="AT137" s="173"/>
      <c r="AU137" s="173"/>
      <c r="AV137" s="173"/>
      <c r="AW137" s="173"/>
      <c r="AX137" s="173"/>
      <c r="AY137" s="173"/>
      <c r="AZ137" s="171"/>
    </row>
    <row r="138" spans="1:52" ht="12.75">
      <c r="A138" s="143" t="s">
        <v>492</v>
      </c>
      <c r="B138" s="48" t="s">
        <v>494</v>
      </c>
      <c r="C138" s="308">
        <f t="shared" si="51"/>
        <v>0</v>
      </c>
      <c r="D138" s="197"/>
      <c r="E138" s="197"/>
      <c r="F138" s="197"/>
      <c r="G138" s="197"/>
      <c r="H138" s="197"/>
      <c r="I138" s="165">
        <f t="shared" si="52"/>
        <v>0</v>
      </c>
      <c r="J138" s="146">
        <f t="shared" si="42"/>
        <v>0</v>
      </c>
      <c r="K138" s="146">
        <f t="shared" si="43"/>
        <v>0</v>
      </c>
      <c r="L138" s="146">
        <f t="shared" si="44"/>
        <v>0</v>
      </c>
      <c r="M138" s="146">
        <f t="shared" si="45"/>
        <v>0</v>
      </c>
      <c r="N138" s="146">
        <f t="shared" si="46"/>
        <v>0</v>
      </c>
      <c r="O138" s="146">
        <f t="shared" si="47"/>
        <v>0</v>
      </c>
      <c r="P138" s="146">
        <f t="shared" si="48"/>
        <v>0</v>
      </c>
      <c r="Q138" s="146">
        <f t="shared" si="49"/>
        <v>0</v>
      </c>
      <c r="R138" s="146">
        <f t="shared" si="50"/>
        <v>0</v>
      </c>
      <c r="S138" s="300"/>
      <c r="T138" s="152"/>
      <c r="U138" s="152"/>
      <c r="V138" s="152"/>
      <c r="W138" s="152"/>
      <c r="X138" s="152"/>
      <c r="Y138" s="152"/>
      <c r="Z138" s="152"/>
      <c r="AA138" s="152"/>
      <c r="AB138" s="152"/>
      <c r="AC138" s="300"/>
      <c r="AD138" s="172"/>
      <c r="AE138" s="172"/>
      <c r="AF138" s="172"/>
      <c r="AG138" s="172"/>
      <c r="AH138" s="172"/>
      <c r="AI138" s="172"/>
      <c r="AJ138" s="172"/>
      <c r="AK138" s="172"/>
      <c r="AL138" s="172"/>
      <c r="AM138" s="166">
        <f t="shared" si="53"/>
        <v>0</v>
      </c>
      <c r="AN138" s="172"/>
      <c r="AO138" s="172"/>
      <c r="AP138" s="172"/>
      <c r="AQ138" s="172"/>
      <c r="AR138" s="172"/>
      <c r="AS138" s="173"/>
      <c r="AT138" s="173"/>
      <c r="AU138" s="173"/>
      <c r="AV138" s="173"/>
      <c r="AW138" s="173"/>
      <c r="AX138" s="173"/>
      <c r="AY138" s="173"/>
      <c r="AZ138" s="171"/>
    </row>
    <row r="139" spans="1:52" ht="12.75">
      <c r="A139" s="143" t="s">
        <v>143</v>
      </c>
      <c r="B139" s="48" t="s">
        <v>495</v>
      </c>
      <c r="C139" s="308">
        <f t="shared" si="51"/>
        <v>0</v>
      </c>
      <c r="D139" s="197"/>
      <c r="E139" s="197"/>
      <c r="F139" s="197"/>
      <c r="G139" s="197"/>
      <c r="H139" s="197"/>
      <c r="I139" s="165">
        <f t="shared" si="52"/>
        <v>0</v>
      </c>
      <c r="J139" s="146">
        <f t="shared" si="42"/>
        <v>0</v>
      </c>
      <c r="K139" s="146">
        <f t="shared" si="43"/>
        <v>0</v>
      </c>
      <c r="L139" s="146">
        <f t="shared" si="44"/>
        <v>0</v>
      </c>
      <c r="M139" s="146">
        <f t="shared" si="45"/>
        <v>0</v>
      </c>
      <c r="N139" s="146">
        <f t="shared" si="46"/>
        <v>0</v>
      </c>
      <c r="O139" s="146">
        <f t="shared" si="47"/>
        <v>0</v>
      </c>
      <c r="P139" s="146">
        <f t="shared" si="48"/>
        <v>0</v>
      </c>
      <c r="Q139" s="146">
        <f t="shared" si="49"/>
        <v>0</v>
      </c>
      <c r="R139" s="146">
        <f t="shared" si="50"/>
        <v>0</v>
      </c>
      <c r="S139" s="300"/>
      <c r="T139" s="152"/>
      <c r="U139" s="152"/>
      <c r="V139" s="152"/>
      <c r="W139" s="152"/>
      <c r="X139" s="152"/>
      <c r="Y139" s="152"/>
      <c r="Z139" s="152"/>
      <c r="AA139" s="152"/>
      <c r="AB139" s="152"/>
      <c r="AC139" s="300"/>
      <c r="AD139" s="172"/>
      <c r="AE139" s="172"/>
      <c r="AF139" s="172"/>
      <c r="AG139" s="172"/>
      <c r="AH139" s="172"/>
      <c r="AI139" s="172"/>
      <c r="AJ139" s="172"/>
      <c r="AK139" s="172"/>
      <c r="AL139" s="172"/>
      <c r="AM139" s="166">
        <f t="shared" si="53"/>
        <v>0</v>
      </c>
      <c r="AN139" s="172"/>
      <c r="AO139" s="172"/>
      <c r="AP139" s="172"/>
      <c r="AQ139" s="172"/>
      <c r="AR139" s="172"/>
      <c r="AS139" s="173"/>
      <c r="AT139" s="173"/>
      <c r="AU139" s="173"/>
      <c r="AV139" s="173"/>
      <c r="AW139" s="173"/>
      <c r="AX139" s="173"/>
      <c r="AY139" s="173"/>
      <c r="AZ139" s="171"/>
    </row>
    <row r="140" spans="1:52" ht="12.75">
      <c r="A140" s="143" t="s">
        <v>144</v>
      </c>
      <c r="B140" s="48" t="s">
        <v>496</v>
      </c>
      <c r="C140" s="308">
        <f t="shared" si="51"/>
        <v>0</v>
      </c>
      <c r="D140" s="197"/>
      <c r="E140" s="197"/>
      <c r="F140" s="197"/>
      <c r="G140" s="197"/>
      <c r="H140" s="197"/>
      <c r="I140" s="165">
        <f t="shared" si="52"/>
        <v>0</v>
      </c>
      <c r="J140" s="146">
        <f t="shared" si="42"/>
        <v>0</v>
      </c>
      <c r="K140" s="146">
        <f t="shared" si="43"/>
        <v>0</v>
      </c>
      <c r="L140" s="146">
        <f t="shared" si="44"/>
        <v>0</v>
      </c>
      <c r="M140" s="146">
        <f t="shared" si="45"/>
        <v>0</v>
      </c>
      <c r="N140" s="146">
        <f t="shared" si="46"/>
        <v>0</v>
      </c>
      <c r="O140" s="146">
        <f t="shared" si="47"/>
        <v>0</v>
      </c>
      <c r="P140" s="146">
        <f t="shared" si="48"/>
        <v>0</v>
      </c>
      <c r="Q140" s="146">
        <f t="shared" si="49"/>
        <v>0</v>
      </c>
      <c r="R140" s="146">
        <f t="shared" si="50"/>
        <v>0</v>
      </c>
      <c r="S140" s="300"/>
      <c r="T140" s="152"/>
      <c r="U140" s="152"/>
      <c r="V140" s="152"/>
      <c r="W140" s="152"/>
      <c r="X140" s="152"/>
      <c r="Y140" s="152"/>
      <c r="Z140" s="152"/>
      <c r="AA140" s="152"/>
      <c r="AB140" s="152"/>
      <c r="AC140" s="300"/>
      <c r="AD140" s="172"/>
      <c r="AE140" s="172"/>
      <c r="AF140" s="172"/>
      <c r="AG140" s="172"/>
      <c r="AH140" s="172"/>
      <c r="AI140" s="172"/>
      <c r="AJ140" s="172"/>
      <c r="AK140" s="172"/>
      <c r="AL140" s="172"/>
      <c r="AM140" s="166">
        <f t="shared" si="53"/>
        <v>0</v>
      </c>
      <c r="AN140" s="172"/>
      <c r="AO140" s="172"/>
      <c r="AP140" s="172"/>
      <c r="AQ140" s="172"/>
      <c r="AR140" s="172"/>
      <c r="AS140" s="173"/>
      <c r="AT140" s="173"/>
      <c r="AU140" s="173"/>
      <c r="AV140" s="173"/>
      <c r="AW140" s="173"/>
      <c r="AX140" s="173"/>
      <c r="AY140" s="173"/>
      <c r="AZ140" s="171"/>
    </row>
    <row r="141" spans="1:52" ht="12.75">
      <c r="A141" s="143" t="s">
        <v>493</v>
      </c>
      <c r="B141" s="48" t="s">
        <v>497</v>
      </c>
      <c r="C141" s="308">
        <f t="shared" si="51"/>
        <v>0</v>
      </c>
      <c r="D141" s="197"/>
      <c r="E141" s="197"/>
      <c r="F141" s="197"/>
      <c r="G141" s="197"/>
      <c r="H141" s="197"/>
      <c r="I141" s="165">
        <f t="shared" si="52"/>
        <v>0</v>
      </c>
      <c r="J141" s="146">
        <f t="shared" si="42"/>
        <v>0</v>
      </c>
      <c r="K141" s="146">
        <f t="shared" si="43"/>
        <v>0</v>
      </c>
      <c r="L141" s="146">
        <f t="shared" si="44"/>
        <v>0</v>
      </c>
      <c r="M141" s="146">
        <f t="shared" si="45"/>
        <v>0</v>
      </c>
      <c r="N141" s="146">
        <f t="shared" si="46"/>
        <v>0</v>
      </c>
      <c r="O141" s="146">
        <f t="shared" si="47"/>
        <v>0</v>
      </c>
      <c r="P141" s="146">
        <f t="shared" si="48"/>
        <v>0</v>
      </c>
      <c r="Q141" s="146">
        <f t="shared" si="49"/>
        <v>0</v>
      </c>
      <c r="R141" s="146">
        <f t="shared" si="50"/>
        <v>0</v>
      </c>
      <c r="S141" s="300"/>
      <c r="T141" s="152"/>
      <c r="U141" s="152"/>
      <c r="V141" s="152"/>
      <c r="W141" s="152"/>
      <c r="X141" s="152"/>
      <c r="Y141" s="152"/>
      <c r="Z141" s="152"/>
      <c r="AA141" s="152"/>
      <c r="AB141" s="152"/>
      <c r="AC141" s="300"/>
      <c r="AD141" s="172"/>
      <c r="AE141" s="172"/>
      <c r="AF141" s="172"/>
      <c r="AG141" s="172"/>
      <c r="AH141" s="172"/>
      <c r="AI141" s="172"/>
      <c r="AJ141" s="172"/>
      <c r="AK141" s="172"/>
      <c r="AL141" s="172"/>
      <c r="AM141" s="166">
        <f t="shared" si="53"/>
        <v>0</v>
      </c>
      <c r="AN141" s="172"/>
      <c r="AO141" s="172"/>
      <c r="AP141" s="172"/>
      <c r="AQ141" s="172"/>
      <c r="AR141" s="172"/>
      <c r="AS141" s="173"/>
      <c r="AT141" s="173"/>
      <c r="AU141" s="173"/>
      <c r="AV141" s="173"/>
      <c r="AW141" s="173"/>
      <c r="AX141" s="173"/>
      <c r="AY141" s="173"/>
      <c r="AZ141" s="171"/>
    </row>
    <row r="142" spans="1:52" ht="12.75">
      <c r="A142" s="143" t="s">
        <v>145</v>
      </c>
      <c r="B142" s="48" t="s">
        <v>498</v>
      </c>
      <c r="C142" s="308">
        <f t="shared" si="51"/>
        <v>0</v>
      </c>
      <c r="D142" s="197"/>
      <c r="E142" s="197"/>
      <c r="F142" s="197"/>
      <c r="G142" s="197"/>
      <c r="H142" s="197"/>
      <c r="I142" s="165">
        <f t="shared" si="52"/>
        <v>0</v>
      </c>
      <c r="J142" s="146">
        <f t="shared" si="42"/>
        <v>0</v>
      </c>
      <c r="K142" s="146">
        <f t="shared" si="43"/>
        <v>0</v>
      </c>
      <c r="L142" s="146">
        <f t="shared" si="44"/>
        <v>0</v>
      </c>
      <c r="M142" s="146">
        <f t="shared" si="45"/>
        <v>0</v>
      </c>
      <c r="N142" s="146">
        <f t="shared" si="46"/>
        <v>0</v>
      </c>
      <c r="O142" s="146">
        <f t="shared" si="47"/>
        <v>0</v>
      </c>
      <c r="P142" s="146">
        <f t="shared" si="48"/>
        <v>0</v>
      </c>
      <c r="Q142" s="146">
        <f t="shared" si="49"/>
        <v>0</v>
      </c>
      <c r="R142" s="146">
        <f t="shared" si="50"/>
        <v>0</v>
      </c>
      <c r="S142" s="300"/>
      <c r="T142" s="152"/>
      <c r="U142" s="152"/>
      <c r="V142" s="152"/>
      <c r="W142" s="152"/>
      <c r="X142" s="152"/>
      <c r="Y142" s="152"/>
      <c r="Z142" s="152"/>
      <c r="AA142" s="152"/>
      <c r="AB142" s="152"/>
      <c r="AC142" s="300"/>
      <c r="AD142" s="172"/>
      <c r="AE142" s="172"/>
      <c r="AF142" s="172"/>
      <c r="AG142" s="172"/>
      <c r="AH142" s="172"/>
      <c r="AI142" s="172"/>
      <c r="AJ142" s="172"/>
      <c r="AK142" s="172"/>
      <c r="AL142" s="172"/>
      <c r="AM142" s="166">
        <f t="shared" si="53"/>
        <v>0</v>
      </c>
      <c r="AN142" s="172"/>
      <c r="AO142" s="172"/>
      <c r="AP142" s="172"/>
      <c r="AQ142" s="172"/>
      <c r="AR142" s="172"/>
      <c r="AS142" s="173"/>
      <c r="AT142" s="173"/>
      <c r="AU142" s="173"/>
      <c r="AV142" s="173"/>
      <c r="AW142" s="173"/>
      <c r="AX142" s="173"/>
      <c r="AY142" s="173"/>
      <c r="AZ142" s="171"/>
    </row>
    <row r="143" spans="1:52" ht="38.25">
      <c r="A143" s="143" t="s">
        <v>501</v>
      </c>
      <c r="B143" s="48" t="s">
        <v>499</v>
      </c>
      <c r="C143" s="313">
        <f t="shared" si="51"/>
        <v>0</v>
      </c>
      <c r="D143" s="196"/>
      <c r="E143" s="196"/>
      <c r="F143" s="196"/>
      <c r="G143" s="196"/>
      <c r="H143" s="196"/>
      <c r="I143" s="165">
        <f t="shared" si="52"/>
        <v>0</v>
      </c>
      <c r="J143" s="146">
        <f t="shared" si="42"/>
        <v>0</v>
      </c>
      <c r="K143" s="146">
        <f t="shared" si="43"/>
        <v>0</v>
      </c>
      <c r="L143" s="146">
        <f t="shared" si="44"/>
        <v>0</v>
      </c>
      <c r="M143" s="146">
        <f t="shared" si="45"/>
        <v>0</v>
      </c>
      <c r="N143" s="146">
        <f t="shared" si="46"/>
        <v>0</v>
      </c>
      <c r="O143" s="146">
        <f t="shared" si="47"/>
        <v>0</v>
      </c>
      <c r="P143" s="146">
        <f t="shared" si="48"/>
        <v>0</v>
      </c>
      <c r="Q143" s="146">
        <f t="shared" si="49"/>
        <v>0</v>
      </c>
      <c r="R143" s="146">
        <f t="shared" si="50"/>
        <v>0</v>
      </c>
      <c r="S143" s="300"/>
      <c r="T143" s="152"/>
      <c r="U143" s="152"/>
      <c r="V143" s="152"/>
      <c r="W143" s="152"/>
      <c r="X143" s="152"/>
      <c r="Y143" s="152"/>
      <c r="Z143" s="152"/>
      <c r="AA143" s="152"/>
      <c r="AB143" s="152"/>
      <c r="AC143" s="300"/>
      <c r="AD143" s="172"/>
      <c r="AE143" s="172"/>
      <c r="AF143" s="172"/>
      <c r="AG143" s="172"/>
      <c r="AH143" s="172"/>
      <c r="AI143" s="172"/>
      <c r="AJ143" s="172"/>
      <c r="AK143" s="172"/>
      <c r="AL143" s="172"/>
      <c r="AM143" s="166">
        <f t="shared" si="53"/>
        <v>0</v>
      </c>
      <c r="AN143" s="172"/>
      <c r="AO143" s="172"/>
      <c r="AP143" s="172"/>
      <c r="AQ143" s="172"/>
      <c r="AR143" s="172"/>
      <c r="AS143" s="173"/>
      <c r="AT143" s="173"/>
      <c r="AU143" s="173"/>
      <c r="AV143" s="173"/>
      <c r="AW143" s="173"/>
      <c r="AX143" s="173"/>
      <c r="AY143" s="173"/>
      <c r="AZ143" s="171"/>
    </row>
    <row r="144" spans="1:52" ht="26.25" thickBot="1">
      <c r="A144" s="143" t="s">
        <v>179</v>
      </c>
      <c r="B144" s="181" t="s">
        <v>500</v>
      </c>
      <c r="C144" s="312">
        <f t="shared" si="51"/>
        <v>0</v>
      </c>
      <c r="D144" s="196"/>
      <c r="E144" s="196"/>
      <c r="F144" s="196"/>
      <c r="G144" s="196"/>
      <c r="H144" s="196"/>
      <c r="I144" s="307">
        <f t="shared" si="52"/>
        <v>0</v>
      </c>
      <c r="J144" s="182">
        <f t="shared" si="42"/>
        <v>0</v>
      </c>
      <c r="K144" s="182">
        <f t="shared" si="43"/>
        <v>0</v>
      </c>
      <c r="L144" s="182">
        <f t="shared" si="44"/>
        <v>0</v>
      </c>
      <c r="M144" s="182">
        <f t="shared" si="45"/>
        <v>0</v>
      </c>
      <c r="N144" s="182">
        <f t="shared" si="46"/>
        <v>0</v>
      </c>
      <c r="O144" s="182">
        <f t="shared" si="47"/>
        <v>0</v>
      </c>
      <c r="P144" s="182">
        <f t="shared" si="48"/>
        <v>0</v>
      </c>
      <c r="Q144" s="182">
        <f t="shared" si="49"/>
        <v>0</v>
      </c>
      <c r="R144" s="182">
        <f t="shared" si="50"/>
        <v>0</v>
      </c>
      <c r="S144" s="301"/>
      <c r="T144" s="152"/>
      <c r="U144" s="152"/>
      <c r="V144" s="152"/>
      <c r="W144" s="152"/>
      <c r="X144" s="152"/>
      <c r="Y144" s="152"/>
      <c r="Z144" s="152"/>
      <c r="AA144" s="152"/>
      <c r="AB144" s="152"/>
      <c r="AC144" s="301"/>
      <c r="AD144" s="172"/>
      <c r="AE144" s="172"/>
      <c r="AF144" s="172"/>
      <c r="AG144" s="172"/>
      <c r="AH144" s="172"/>
      <c r="AI144" s="172"/>
      <c r="AJ144" s="172"/>
      <c r="AK144" s="172"/>
      <c r="AL144" s="172"/>
      <c r="AM144" s="183">
        <f t="shared" si="53"/>
        <v>0</v>
      </c>
      <c r="AN144" s="172"/>
      <c r="AO144" s="172"/>
      <c r="AP144" s="172"/>
      <c r="AQ144" s="172"/>
      <c r="AR144" s="172"/>
      <c r="AS144" s="173"/>
      <c r="AT144" s="173"/>
      <c r="AU144" s="173"/>
      <c r="AV144" s="173"/>
      <c r="AW144" s="173"/>
      <c r="AX144" s="173"/>
      <c r="AY144" s="173"/>
      <c r="AZ144" s="173"/>
    </row>
    <row r="145" spans="1:52" ht="12.75">
      <c r="A145" s="485" t="s">
        <v>186</v>
      </c>
      <c r="B145" s="486"/>
      <c r="C145" s="309">
        <f>D145+E145+F145+G145+H145</f>
        <v>1</v>
      </c>
      <c r="D145" s="158">
        <v>1</v>
      </c>
      <c r="E145" s="158"/>
      <c r="F145" s="158"/>
      <c r="G145" s="158"/>
      <c r="H145" s="158"/>
      <c r="I145" s="184">
        <f>S145+AM145+AC145</f>
        <v>695</v>
      </c>
      <c r="J145" s="160">
        <f t="shared" si="42"/>
        <v>695</v>
      </c>
      <c r="K145" s="160">
        <f t="shared" si="43"/>
        <v>669</v>
      </c>
      <c r="L145" s="160">
        <f t="shared" si="44"/>
        <v>263</v>
      </c>
      <c r="M145" s="160">
        <f t="shared" si="45"/>
        <v>0</v>
      </c>
      <c r="N145" s="160">
        <f t="shared" si="46"/>
        <v>161</v>
      </c>
      <c r="O145" s="160">
        <f t="shared" si="47"/>
        <v>83</v>
      </c>
      <c r="P145" s="160">
        <f t="shared" si="48"/>
        <v>38</v>
      </c>
      <c r="Q145" s="160">
        <f t="shared" si="49"/>
        <v>0</v>
      </c>
      <c r="R145" s="160">
        <f t="shared" si="50"/>
        <v>0</v>
      </c>
      <c r="S145" s="302">
        <v>313</v>
      </c>
      <c r="T145" s="153">
        <v>313</v>
      </c>
      <c r="U145" s="153">
        <v>297</v>
      </c>
      <c r="V145" s="153">
        <v>148</v>
      </c>
      <c r="W145" s="153">
        <v>0</v>
      </c>
      <c r="X145" s="153">
        <v>58</v>
      </c>
      <c r="Y145" s="153">
        <v>25</v>
      </c>
      <c r="Z145" s="153">
        <v>20</v>
      </c>
      <c r="AA145" s="153">
        <v>0</v>
      </c>
      <c r="AB145" s="153">
        <v>0</v>
      </c>
      <c r="AC145" s="302">
        <v>382</v>
      </c>
      <c r="AD145" s="174">
        <v>382</v>
      </c>
      <c r="AE145" s="174">
        <v>372</v>
      </c>
      <c r="AF145" s="174">
        <v>115</v>
      </c>
      <c r="AG145" s="174">
        <v>0</v>
      </c>
      <c r="AH145" s="174">
        <v>103</v>
      </c>
      <c r="AI145" s="174">
        <v>58</v>
      </c>
      <c r="AJ145" s="174">
        <v>18</v>
      </c>
      <c r="AK145" s="174">
        <v>0</v>
      </c>
      <c r="AL145" s="174">
        <v>0</v>
      </c>
      <c r="AM145" s="167">
        <f t="shared" si="53"/>
        <v>0</v>
      </c>
      <c r="AN145" s="174"/>
      <c r="AO145" s="174"/>
      <c r="AP145" s="174"/>
      <c r="AQ145" s="174"/>
      <c r="AR145" s="174"/>
      <c r="AS145" s="174"/>
      <c r="AT145" s="174"/>
      <c r="AU145" s="174"/>
      <c r="AV145" s="174"/>
      <c r="AW145" s="174"/>
      <c r="AX145" s="174"/>
      <c r="AY145" s="174"/>
      <c r="AZ145" s="176"/>
    </row>
    <row r="146" spans="1:52" ht="12.75">
      <c r="A146" s="479" t="s">
        <v>187</v>
      </c>
      <c r="B146" s="480"/>
      <c r="C146" s="310">
        <f>D146+E146+F146+G146+H146</f>
        <v>0</v>
      </c>
      <c r="D146" s="149"/>
      <c r="E146" s="149"/>
      <c r="F146" s="149"/>
      <c r="G146" s="149"/>
      <c r="H146" s="149"/>
      <c r="I146" s="179">
        <f>S146+AM146+AC146</f>
        <v>0</v>
      </c>
      <c r="J146" s="161">
        <f t="shared" si="42"/>
        <v>0</v>
      </c>
      <c r="K146" s="161">
        <f t="shared" si="43"/>
        <v>0</v>
      </c>
      <c r="L146" s="161">
        <f t="shared" si="44"/>
        <v>0</v>
      </c>
      <c r="M146" s="161">
        <f t="shared" si="45"/>
        <v>0</v>
      </c>
      <c r="N146" s="161">
        <f t="shared" si="46"/>
        <v>0</v>
      </c>
      <c r="O146" s="161">
        <f t="shared" si="47"/>
        <v>0</v>
      </c>
      <c r="P146" s="161">
        <f t="shared" si="48"/>
        <v>0</v>
      </c>
      <c r="Q146" s="161">
        <f t="shared" si="49"/>
        <v>0</v>
      </c>
      <c r="R146" s="161">
        <f t="shared" si="50"/>
        <v>0</v>
      </c>
      <c r="S146" s="303"/>
      <c r="T146" s="154"/>
      <c r="U146" s="154"/>
      <c r="V146" s="154"/>
      <c r="W146" s="154"/>
      <c r="X146" s="154"/>
      <c r="Y146" s="154"/>
      <c r="Z146" s="154"/>
      <c r="AA146" s="154"/>
      <c r="AB146" s="154"/>
      <c r="AC146" s="303"/>
      <c r="AD146" s="175"/>
      <c r="AE146" s="175"/>
      <c r="AF146" s="175"/>
      <c r="AG146" s="175"/>
      <c r="AH146" s="175"/>
      <c r="AI146" s="175"/>
      <c r="AJ146" s="175"/>
      <c r="AK146" s="175"/>
      <c r="AL146" s="175"/>
      <c r="AM146" s="166">
        <f t="shared" si="53"/>
        <v>0</v>
      </c>
      <c r="AN146" s="175"/>
      <c r="AO146" s="175"/>
      <c r="AP146" s="175"/>
      <c r="AQ146" s="175"/>
      <c r="AR146" s="175"/>
      <c r="AS146" s="175"/>
      <c r="AT146" s="175"/>
      <c r="AU146" s="175"/>
      <c r="AV146" s="175"/>
      <c r="AW146" s="175"/>
      <c r="AX146" s="175"/>
      <c r="AY146" s="175"/>
      <c r="AZ146" s="177"/>
    </row>
    <row r="147" spans="1:52" ht="12.75">
      <c r="A147" s="479" t="s">
        <v>183</v>
      </c>
      <c r="B147" s="480"/>
      <c r="C147" s="310">
        <f>D147+E147+F147+G147+H147</f>
        <v>0</v>
      </c>
      <c r="D147" s="149"/>
      <c r="E147" s="149"/>
      <c r="F147" s="149"/>
      <c r="G147" s="149"/>
      <c r="H147" s="149"/>
      <c r="I147" s="179">
        <f>S147+AM147+AC147</f>
        <v>0</v>
      </c>
      <c r="J147" s="161">
        <f t="shared" si="42"/>
        <v>0</v>
      </c>
      <c r="K147" s="161">
        <f t="shared" si="43"/>
        <v>0</v>
      </c>
      <c r="L147" s="161">
        <f t="shared" si="44"/>
        <v>0</v>
      </c>
      <c r="M147" s="161">
        <f t="shared" si="45"/>
        <v>0</v>
      </c>
      <c r="N147" s="161">
        <f t="shared" si="46"/>
        <v>0</v>
      </c>
      <c r="O147" s="161">
        <f t="shared" si="47"/>
        <v>0</v>
      </c>
      <c r="P147" s="161">
        <f t="shared" si="48"/>
        <v>0</v>
      </c>
      <c r="Q147" s="161">
        <f t="shared" si="49"/>
        <v>0</v>
      </c>
      <c r="R147" s="161">
        <f t="shared" si="50"/>
        <v>0</v>
      </c>
      <c r="S147" s="303"/>
      <c r="T147" s="154"/>
      <c r="U147" s="154"/>
      <c r="V147" s="154"/>
      <c r="W147" s="154"/>
      <c r="X147" s="154"/>
      <c r="Y147" s="154"/>
      <c r="Z147" s="154"/>
      <c r="AA147" s="154"/>
      <c r="AB147" s="154"/>
      <c r="AC147" s="303"/>
      <c r="AD147" s="175"/>
      <c r="AE147" s="175"/>
      <c r="AF147" s="175"/>
      <c r="AG147" s="175"/>
      <c r="AH147" s="175"/>
      <c r="AI147" s="175"/>
      <c r="AJ147" s="175"/>
      <c r="AK147" s="175"/>
      <c r="AL147" s="175"/>
      <c r="AM147" s="166">
        <f t="shared" si="53"/>
        <v>0</v>
      </c>
      <c r="AN147" s="175"/>
      <c r="AO147" s="175"/>
      <c r="AP147" s="175"/>
      <c r="AQ147" s="175"/>
      <c r="AR147" s="175"/>
      <c r="AS147" s="175"/>
      <c r="AT147" s="175"/>
      <c r="AU147" s="175"/>
      <c r="AV147" s="175"/>
      <c r="AW147" s="175"/>
      <c r="AX147" s="175"/>
      <c r="AY147" s="175"/>
      <c r="AZ147" s="177"/>
    </row>
    <row r="148" spans="1:52" ht="12.75">
      <c r="A148" s="479" t="s">
        <v>205</v>
      </c>
      <c r="B148" s="480"/>
      <c r="C148" s="310">
        <f>D148+E148+F148+G148+H148</f>
        <v>0</v>
      </c>
      <c r="D148" s="149"/>
      <c r="E148" s="149"/>
      <c r="F148" s="149"/>
      <c r="G148" s="149"/>
      <c r="H148" s="149"/>
      <c r="I148" s="179">
        <f>S148+AM148+AC148</f>
        <v>0</v>
      </c>
      <c r="J148" s="161">
        <f t="shared" si="42"/>
        <v>0</v>
      </c>
      <c r="K148" s="161">
        <f t="shared" si="43"/>
        <v>0</v>
      </c>
      <c r="L148" s="161">
        <f t="shared" si="44"/>
        <v>0</v>
      </c>
      <c r="M148" s="161">
        <f t="shared" si="45"/>
        <v>0</v>
      </c>
      <c r="N148" s="161">
        <f t="shared" si="46"/>
        <v>0</v>
      </c>
      <c r="O148" s="161">
        <f t="shared" si="47"/>
        <v>0</v>
      </c>
      <c r="P148" s="161">
        <f t="shared" si="48"/>
        <v>0</v>
      </c>
      <c r="Q148" s="161">
        <f t="shared" si="49"/>
        <v>0</v>
      </c>
      <c r="R148" s="161">
        <f t="shared" si="50"/>
        <v>0</v>
      </c>
      <c r="S148" s="303"/>
      <c r="T148" s="149"/>
      <c r="U148" s="149"/>
      <c r="V148" s="149"/>
      <c r="W148" s="149"/>
      <c r="X148" s="149"/>
      <c r="Y148" s="149"/>
      <c r="Z148" s="149"/>
      <c r="AA148" s="149"/>
      <c r="AB148" s="149"/>
      <c r="AC148" s="303"/>
      <c r="AD148" s="175"/>
      <c r="AE148" s="175"/>
      <c r="AF148" s="175"/>
      <c r="AG148" s="175"/>
      <c r="AH148" s="175"/>
      <c r="AI148" s="175"/>
      <c r="AJ148" s="175"/>
      <c r="AK148" s="175"/>
      <c r="AL148" s="175"/>
      <c r="AM148" s="166">
        <f t="shared" si="53"/>
        <v>0</v>
      </c>
      <c r="AN148" s="175"/>
      <c r="AO148" s="175"/>
      <c r="AP148" s="175"/>
      <c r="AQ148" s="175"/>
      <c r="AR148" s="175"/>
      <c r="AS148" s="175"/>
      <c r="AT148" s="175"/>
      <c r="AU148" s="175"/>
      <c r="AV148" s="175"/>
      <c r="AW148" s="175"/>
      <c r="AX148" s="175"/>
      <c r="AY148" s="175"/>
      <c r="AZ148" s="177"/>
    </row>
    <row r="149" spans="1:52" ht="66" customHeight="1" thickBot="1">
      <c r="A149" s="483" t="s">
        <v>387</v>
      </c>
      <c r="B149" s="484"/>
      <c r="C149" s="311">
        <f>D149+E149+F149+G149+H149</f>
        <v>0</v>
      </c>
      <c r="D149" s="159"/>
      <c r="E149" s="159"/>
      <c r="F149" s="159"/>
      <c r="G149" s="159"/>
      <c r="H149" s="159"/>
      <c r="I149" s="180">
        <f>S149+AM149+AC149</f>
        <v>0</v>
      </c>
      <c r="J149" s="162">
        <f t="shared" si="42"/>
        <v>0</v>
      </c>
      <c r="K149" s="162">
        <f t="shared" si="43"/>
        <v>0</v>
      </c>
      <c r="L149" s="162">
        <f t="shared" si="44"/>
        <v>0</v>
      </c>
      <c r="M149" s="162">
        <f t="shared" si="45"/>
        <v>0</v>
      </c>
      <c r="N149" s="162">
        <f t="shared" si="46"/>
        <v>0</v>
      </c>
      <c r="O149" s="162">
        <f t="shared" si="47"/>
        <v>0</v>
      </c>
      <c r="P149" s="162">
        <f t="shared" si="48"/>
        <v>0</v>
      </c>
      <c r="Q149" s="162">
        <f t="shared" si="49"/>
        <v>0</v>
      </c>
      <c r="R149" s="163">
        <f t="shared" si="50"/>
        <v>0</v>
      </c>
      <c r="S149" s="304"/>
      <c r="T149" s="151"/>
      <c r="U149" s="151"/>
      <c r="V149" s="151"/>
      <c r="W149" s="151"/>
      <c r="X149" s="151"/>
      <c r="Y149" s="151"/>
      <c r="Z149" s="151"/>
      <c r="AA149" s="151"/>
      <c r="AB149" s="151"/>
      <c r="AC149" s="304"/>
      <c r="AD149" s="159"/>
      <c r="AE149" s="159"/>
      <c r="AF149" s="159"/>
      <c r="AG149" s="159"/>
      <c r="AH149" s="159"/>
      <c r="AI149" s="159"/>
      <c r="AJ149" s="159"/>
      <c r="AK149" s="159"/>
      <c r="AL149" s="159"/>
      <c r="AM149" s="168">
        <f t="shared" si="53"/>
        <v>0</v>
      </c>
      <c r="AN149" s="159"/>
      <c r="AO149" s="159"/>
      <c r="AP149" s="159"/>
      <c r="AQ149" s="159"/>
      <c r="AR149" s="159"/>
      <c r="AS149" s="159"/>
      <c r="AT149" s="159"/>
      <c r="AU149" s="159"/>
      <c r="AV149" s="159"/>
      <c r="AW149" s="159"/>
      <c r="AX149" s="159"/>
      <c r="AY149" s="159"/>
      <c r="AZ149" s="178"/>
    </row>
    <row r="150" spans="1:52" ht="15" customHeight="1">
      <c r="A150" s="475" t="s">
        <v>502</v>
      </c>
      <c r="B150" s="476"/>
      <c r="C150" s="156" t="str">
        <f>IF(C152=C151," ","Неверно")</f>
        <v>Неверно</v>
      </c>
      <c r="D150" s="150" t="str">
        <f>IF(D152=D151," ","Неверно")</f>
        <v>Неверно</v>
      </c>
      <c r="E150" s="150" t="str">
        <f aca="true" t="shared" si="54" ref="E150:AZ150">IF(E152=E151," ","Неверно")</f>
        <v> </v>
      </c>
      <c r="F150" s="150" t="str">
        <f t="shared" si="54"/>
        <v> </v>
      </c>
      <c r="G150" s="150" t="str">
        <f t="shared" si="54"/>
        <v> </v>
      </c>
      <c r="H150" s="150" t="str">
        <f t="shared" si="54"/>
        <v> </v>
      </c>
      <c r="I150" s="150" t="str">
        <f t="shared" si="54"/>
        <v> </v>
      </c>
      <c r="J150" s="150" t="str">
        <f t="shared" si="54"/>
        <v> </v>
      </c>
      <c r="K150" s="150" t="str">
        <f t="shared" si="54"/>
        <v> </v>
      </c>
      <c r="L150" s="150" t="str">
        <f t="shared" si="54"/>
        <v> </v>
      </c>
      <c r="M150" s="150" t="str">
        <f t="shared" si="54"/>
        <v> </v>
      </c>
      <c r="N150" s="150" t="str">
        <f t="shared" si="54"/>
        <v> </v>
      </c>
      <c r="O150" s="150" t="str">
        <f t="shared" si="54"/>
        <v> </v>
      </c>
      <c r="P150" s="150" t="str">
        <f t="shared" si="54"/>
        <v> </v>
      </c>
      <c r="Q150" s="150" t="str">
        <f t="shared" si="54"/>
        <v> </v>
      </c>
      <c r="R150" s="150" t="str">
        <f t="shared" si="54"/>
        <v> </v>
      </c>
      <c r="S150" s="150" t="str">
        <f t="shared" si="54"/>
        <v> </v>
      </c>
      <c r="T150" s="150" t="str">
        <f t="shared" si="54"/>
        <v> </v>
      </c>
      <c r="U150" s="150" t="str">
        <f t="shared" si="54"/>
        <v> </v>
      </c>
      <c r="V150" s="150" t="str">
        <f t="shared" si="54"/>
        <v> </v>
      </c>
      <c r="W150" s="150" t="str">
        <f t="shared" si="54"/>
        <v> </v>
      </c>
      <c r="X150" s="150" t="str">
        <f t="shared" si="54"/>
        <v> </v>
      </c>
      <c r="Y150" s="150" t="str">
        <f t="shared" si="54"/>
        <v> </v>
      </c>
      <c r="Z150" s="150" t="str">
        <f t="shared" si="54"/>
        <v> </v>
      </c>
      <c r="AA150" s="150" t="str">
        <f t="shared" si="54"/>
        <v> </v>
      </c>
      <c r="AB150" s="150" t="str">
        <f t="shared" si="54"/>
        <v> </v>
      </c>
      <c r="AC150" s="150" t="str">
        <f t="shared" si="54"/>
        <v> </v>
      </c>
      <c r="AD150" s="150" t="str">
        <f t="shared" si="54"/>
        <v> </v>
      </c>
      <c r="AE150" s="150" t="str">
        <f t="shared" si="54"/>
        <v> </v>
      </c>
      <c r="AF150" s="150" t="str">
        <f t="shared" si="54"/>
        <v> </v>
      </c>
      <c r="AG150" s="150" t="str">
        <f t="shared" si="54"/>
        <v> </v>
      </c>
      <c r="AH150" s="150" t="str">
        <f t="shared" si="54"/>
        <v> </v>
      </c>
      <c r="AI150" s="150" t="str">
        <f t="shared" si="54"/>
        <v> </v>
      </c>
      <c r="AJ150" s="150" t="str">
        <f t="shared" si="54"/>
        <v> </v>
      </c>
      <c r="AK150" s="150" t="str">
        <f t="shared" si="54"/>
        <v> </v>
      </c>
      <c r="AL150" s="150" t="str">
        <f t="shared" si="54"/>
        <v> </v>
      </c>
      <c r="AM150" s="150" t="str">
        <f t="shared" si="54"/>
        <v> </v>
      </c>
      <c r="AN150" s="150" t="str">
        <f t="shared" si="54"/>
        <v> </v>
      </c>
      <c r="AO150" s="150" t="str">
        <f t="shared" si="54"/>
        <v> </v>
      </c>
      <c r="AP150" s="150" t="str">
        <f t="shared" si="54"/>
        <v> </v>
      </c>
      <c r="AQ150" s="150" t="str">
        <f t="shared" si="54"/>
        <v> </v>
      </c>
      <c r="AR150" s="150" t="str">
        <f t="shared" si="54"/>
        <v> </v>
      </c>
      <c r="AS150" s="150" t="str">
        <f t="shared" si="54"/>
        <v> </v>
      </c>
      <c r="AT150" s="150" t="str">
        <f t="shared" si="54"/>
        <v> </v>
      </c>
      <c r="AU150" s="150" t="str">
        <f t="shared" si="54"/>
        <v> </v>
      </c>
      <c r="AV150" s="150" t="str">
        <f t="shared" si="54"/>
        <v> </v>
      </c>
      <c r="AW150" s="150" t="str">
        <f t="shared" si="54"/>
        <v> </v>
      </c>
      <c r="AX150" s="150" t="str">
        <f t="shared" si="54"/>
        <v> </v>
      </c>
      <c r="AY150" s="150" t="str">
        <f t="shared" si="54"/>
        <v> </v>
      </c>
      <c r="AZ150" s="150" t="str">
        <f t="shared" si="54"/>
        <v> </v>
      </c>
    </row>
    <row r="151" spans="1:52" ht="18.75" customHeight="1" hidden="1">
      <c r="A151" s="157"/>
      <c r="B151" s="156"/>
      <c r="C151" s="316">
        <f>C145+C146+C147+C148+C149</f>
        <v>1</v>
      </c>
      <c r="D151" s="146">
        <f>D145+D146+D147+D148+D149</f>
        <v>1</v>
      </c>
      <c r="E151" s="146">
        <f aca="true" t="shared" si="55" ref="E151:AZ151">E145+E146+E147+E148+E149</f>
        <v>0</v>
      </c>
      <c r="F151" s="146">
        <f t="shared" si="55"/>
        <v>0</v>
      </c>
      <c r="G151" s="146">
        <f t="shared" si="55"/>
        <v>0</v>
      </c>
      <c r="H151" s="146">
        <f t="shared" si="55"/>
        <v>0</v>
      </c>
      <c r="I151" s="146">
        <f t="shared" si="55"/>
        <v>695</v>
      </c>
      <c r="J151" s="146">
        <f t="shared" si="55"/>
        <v>695</v>
      </c>
      <c r="K151" s="146">
        <f t="shared" si="55"/>
        <v>669</v>
      </c>
      <c r="L151" s="146">
        <f t="shared" si="55"/>
        <v>263</v>
      </c>
      <c r="M151" s="146">
        <f t="shared" si="55"/>
        <v>0</v>
      </c>
      <c r="N151" s="146">
        <f t="shared" si="55"/>
        <v>161</v>
      </c>
      <c r="O151" s="146">
        <f t="shared" si="55"/>
        <v>83</v>
      </c>
      <c r="P151" s="146">
        <f t="shared" si="55"/>
        <v>38</v>
      </c>
      <c r="Q151" s="146">
        <f t="shared" si="55"/>
        <v>0</v>
      </c>
      <c r="R151" s="146">
        <f t="shared" si="55"/>
        <v>0</v>
      </c>
      <c r="S151" s="146">
        <f t="shared" si="55"/>
        <v>313</v>
      </c>
      <c r="T151" s="146">
        <f t="shared" si="55"/>
        <v>313</v>
      </c>
      <c r="U151" s="146">
        <f t="shared" si="55"/>
        <v>297</v>
      </c>
      <c r="V151" s="146">
        <f t="shared" si="55"/>
        <v>148</v>
      </c>
      <c r="W151" s="146">
        <f t="shared" si="55"/>
        <v>0</v>
      </c>
      <c r="X151" s="146">
        <f t="shared" si="55"/>
        <v>58</v>
      </c>
      <c r="Y151" s="146">
        <f t="shared" si="55"/>
        <v>25</v>
      </c>
      <c r="Z151" s="146">
        <f t="shared" si="55"/>
        <v>20</v>
      </c>
      <c r="AA151" s="146">
        <f t="shared" si="55"/>
        <v>0</v>
      </c>
      <c r="AB151" s="146">
        <f t="shared" si="55"/>
        <v>0</v>
      </c>
      <c r="AC151" s="146">
        <f t="shared" si="55"/>
        <v>382</v>
      </c>
      <c r="AD151" s="146">
        <f t="shared" si="55"/>
        <v>382</v>
      </c>
      <c r="AE151" s="146">
        <f t="shared" si="55"/>
        <v>372</v>
      </c>
      <c r="AF151" s="146">
        <f t="shared" si="55"/>
        <v>115</v>
      </c>
      <c r="AG151" s="146">
        <f t="shared" si="55"/>
        <v>0</v>
      </c>
      <c r="AH151" s="146">
        <f t="shared" si="55"/>
        <v>103</v>
      </c>
      <c r="AI151" s="146">
        <f t="shared" si="55"/>
        <v>58</v>
      </c>
      <c r="AJ151" s="146">
        <f t="shared" si="55"/>
        <v>18</v>
      </c>
      <c r="AK151" s="146">
        <f t="shared" si="55"/>
        <v>0</v>
      </c>
      <c r="AL151" s="146">
        <f t="shared" si="55"/>
        <v>0</v>
      </c>
      <c r="AM151" s="146">
        <f t="shared" si="55"/>
        <v>0</v>
      </c>
      <c r="AN151" s="146">
        <f t="shared" si="55"/>
        <v>0</v>
      </c>
      <c r="AO151" s="146">
        <f t="shared" si="55"/>
        <v>0</v>
      </c>
      <c r="AP151" s="146">
        <f t="shared" si="55"/>
        <v>0</v>
      </c>
      <c r="AQ151" s="146">
        <f t="shared" si="55"/>
        <v>0</v>
      </c>
      <c r="AR151" s="146">
        <f t="shared" si="55"/>
        <v>0</v>
      </c>
      <c r="AS151" s="146">
        <f t="shared" si="55"/>
        <v>0</v>
      </c>
      <c r="AT151" s="146">
        <f t="shared" si="55"/>
        <v>0</v>
      </c>
      <c r="AU151" s="146">
        <f t="shared" si="55"/>
        <v>0</v>
      </c>
      <c r="AV151" s="146">
        <f t="shared" si="55"/>
        <v>0</v>
      </c>
      <c r="AW151" s="146">
        <f t="shared" si="55"/>
        <v>0</v>
      </c>
      <c r="AX151" s="146">
        <f t="shared" si="55"/>
        <v>0</v>
      </c>
      <c r="AY151" s="146">
        <f t="shared" si="55"/>
        <v>0</v>
      </c>
      <c r="AZ151" s="146">
        <f t="shared" si="55"/>
        <v>0</v>
      </c>
    </row>
    <row r="152" spans="1:52" s="155" customFormat="1" ht="17.25" customHeight="1">
      <c r="A152" s="470" t="s">
        <v>181</v>
      </c>
      <c r="B152" s="471"/>
      <c r="C152" s="314">
        <f>SUM(C7:C144)</f>
        <v>6</v>
      </c>
      <c r="D152" s="164">
        <f>SUM(D7:D144)</f>
        <v>6</v>
      </c>
      <c r="E152" s="164">
        <f>SUM(E7:E144)</f>
        <v>0</v>
      </c>
      <c r="F152" s="164">
        <f aca="true" t="shared" si="56" ref="F152:AZ152">SUM(F7:F144)</f>
        <v>0</v>
      </c>
      <c r="G152" s="164">
        <f t="shared" si="56"/>
        <v>0</v>
      </c>
      <c r="H152" s="164">
        <f t="shared" si="56"/>
        <v>0</v>
      </c>
      <c r="I152" s="164">
        <f t="shared" si="56"/>
        <v>695</v>
      </c>
      <c r="J152" s="164">
        <f t="shared" si="56"/>
        <v>695</v>
      </c>
      <c r="K152" s="164">
        <f t="shared" si="56"/>
        <v>669</v>
      </c>
      <c r="L152" s="164">
        <f t="shared" si="56"/>
        <v>263</v>
      </c>
      <c r="M152" s="164">
        <f t="shared" si="56"/>
        <v>0</v>
      </c>
      <c r="N152" s="164">
        <f t="shared" si="56"/>
        <v>161</v>
      </c>
      <c r="O152" s="164">
        <f t="shared" si="56"/>
        <v>83</v>
      </c>
      <c r="P152" s="164">
        <f t="shared" si="56"/>
        <v>38</v>
      </c>
      <c r="Q152" s="164">
        <f t="shared" si="56"/>
        <v>0</v>
      </c>
      <c r="R152" s="164">
        <f t="shared" si="56"/>
        <v>0</v>
      </c>
      <c r="S152" s="164">
        <f t="shared" si="56"/>
        <v>313</v>
      </c>
      <c r="T152" s="164">
        <f t="shared" si="56"/>
        <v>313</v>
      </c>
      <c r="U152" s="164">
        <f t="shared" si="56"/>
        <v>297</v>
      </c>
      <c r="V152" s="164">
        <f t="shared" si="56"/>
        <v>148</v>
      </c>
      <c r="W152" s="164">
        <f t="shared" si="56"/>
        <v>0</v>
      </c>
      <c r="X152" s="164">
        <f t="shared" si="56"/>
        <v>58</v>
      </c>
      <c r="Y152" s="164">
        <f t="shared" si="56"/>
        <v>25</v>
      </c>
      <c r="Z152" s="164">
        <f t="shared" si="56"/>
        <v>20</v>
      </c>
      <c r="AA152" s="164">
        <f t="shared" si="56"/>
        <v>0</v>
      </c>
      <c r="AB152" s="164">
        <f t="shared" si="56"/>
        <v>0</v>
      </c>
      <c r="AC152" s="164">
        <f t="shared" si="56"/>
        <v>382</v>
      </c>
      <c r="AD152" s="164">
        <f t="shared" si="56"/>
        <v>382</v>
      </c>
      <c r="AE152" s="164">
        <f t="shared" si="56"/>
        <v>372</v>
      </c>
      <c r="AF152" s="164">
        <f t="shared" si="56"/>
        <v>115</v>
      </c>
      <c r="AG152" s="164">
        <f t="shared" si="56"/>
        <v>0</v>
      </c>
      <c r="AH152" s="164">
        <f t="shared" si="56"/>
        <v>103</v>
      </c>
      <c r="AI152" s="164">
        <f t="shared" si="56"/>
        <v>58</v>
      </c>
      <c r="AJ152" s="164">
        <f t="shared" si="56"/>
        <v>18</v>
      </c>
      <c r="AK152" s="164">
        <f t="shared" si="56"/>
        <v>0</v>
      </c>
      <c r="AL152" s="164">
        <f t="shared" si="56"/>
        <v>0</v>
      </c>
      <c r="AM152" s="164">
        <f t="shared" si="56"/>
        <v>0</v>
      </c>
      <c r="AN152" s="164">
        <f t="shared" si="56"/>
        <v>0</v>
      </c>
      <c r="AO152" s="164">
        <f t="shared" si="56"/>
        <v>0</v>
      </c>
      <c r="AP152" s="164">
        <f t="shared" si="56"/>
        <v>0</v>
      </c>
      <c r="AQ152" s="164">
        <f t="shared" si="56"/>
        <v>0</v>
      </c>
      <c r="AR152" s="164">
        <f t="shared" si="56"/>
        <v>0</v>
      </c>
      <c r="AS152" s="164">
        <f t="shared" si="56"/>
        <v>0</v>
      </c>
      <c r="AT152" s="164">
        <f t="shared" si="56"/>
        <v>0</v>
      </c>
      <c r="AU152" s="164">
        <f t="shared" si="56"/>
        <v>0</v>
      </c>
      <c r="AV152" s="164">
        <f t="shared" si="56"/>
        <v>0</v>
      </c>
      <c r="AW152" s="164">
        <f t="shared" si="56"/>
        <v>0</v>
      </c>
      <c r="AX152" s="164">
        <f t="shared" si="56"/>
        <v>0</v>
      </c>
      <c r="AY152" s="164">
        <f t="shared" si="56"/>
        <v>0</v>
      </c>
      <c r="AZ152" s="317">
        <f t="shared" si="56"/>
        <v>0</v>
      </c>
    </row>
    <row r="153" spans="1:44" ht="12.75">
      <c r="A153" s="23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19"/>
      <c r="AK153" s="19"/>
      <c r="AL153" s="19"/>
      <c r="AM153" s="19"/>
      <c r="AN153" s="19"/>
      <c r="AO153" s="19"/>
      <c r="AP153" s="19"/>
      <c r="AQ153" s="19"/>
      <c r="AR153" s="19"/>
    </row>
    <row r="154" spans="1:44" ht="12.75">
      <c r="A154" s="101">
        <f>IF(Y111&gt;0,IF((#REF!-Y111)&gt;5,"Если Вы уверены, что Художественной гимнастикой занимаются "&amp;(#REF!-Y111)&amp;" мальчиков, не обращайте внимания на это сообщение"," "),"")</f>
      </c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2"/>
      <c r="T154" s="22"/>
      <c r="U154" s="22"/>
      <c r="V154" s="22"/>
      <c r="W154" s="22"/>
      <c r="X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19"/>
      <c r="AK154" s="19"/>
      <c r="AL154" s="19"/>
      <c r="AM154" s="19"/>
      <c r="AN154" s="19"/>
      <c r="AO154" s="19"/>
      <c r="AP154" s="19"/>
      <c r="AQ154" s="19"/>
      <c r="AR154" s="19"/>
    </row>
    <row r="155" spans="1:44" ht="12.75">
      <c r="A155" s="23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19"/>
      <c r="AK155" s="19"/>
      <c r="AL155" s="19"/>
      <c r="AM155" s="19"/>
      <c r="AN155" s="19"/>
      <c r="AO155" s="19"/>
      <c r="AP155" s="19"/>
      <c r="AQ155" s="19"/>
      <c r="AR155" s="19"/>
    </row>
    <row r="156" spans="1:44" ht="12.75">
      <c r="A156" s="23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19"/>
      <c r="AK156" s="19"/>
      <c r="AL156" s="19"/>
      <c r="AM156" s="19"/>
      <c r="AN156" s="19"/>
      <c r="AO156" s="19"/>
      <c r="AP156" s="19"/>
      <c r="AQ156" s="19"/>
      <c r="AR156" s="19"/>
    </row>
    <row r="157" spans="1:44" ht="12.75">
      <c r="A157" s="87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19"/>
      <c r="AK157" s="19"/>
      <c r="AL157" s="19"/>
      <c r="AM157" s="19"/>
      <c r="AN157" s="19"/>
      <c r="AO157" s="19"/>
      <c r="AP157" s="19"/>
      <c r="AQ157" s="19"/>
      <c r="AR157" s="19"/>
    </row>
    <row r="158" spans="1:44" ht="12.75">
      <c r="A158" s="23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19"/>
      <c r="AK158" s="19"/>
      <c r="AL158" s="19"/>
      <c r="AM158" s="19"/>
      <c r="AN158" s="19"/>
      <c r="AO158" s="19"/>
      <c r="AP158" s="19"/>
      <c r="AQ158" s="19"/>
      <c r="AR158" s="19"/>
    </row>
    <row r="159" spans="1:44" ht="12.75">
      <c r="A159" s="23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19"/>
      <c r="AK159" s="19"/>
      <c r="AL159" s="19"/>
      <c r="AM159" s="19"/>
      <c r="AN159" s="19"/>
      <c r="AO159" s="19"/>
      <c r="AP159" s="19"/>
      <c r="AQ159" s="19"/>
      <c r="AR159" s="19"/>
    </row>
    <row r="160" spans="1:44" ht="12.75">
      <c r="A160" s="23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19"/>
      <c r="AK160" s="19"/>
      <c r="AL160" s="19"/>
      <c r="AM160" s="19"/>
      <c r="AN160" s="19"/>
      <c r="AO160" s="19"/>
      <c r="AP160" s="19"/>
      <c r="AQ160" s="19"/>
      <c r="AR160" s="19"/>
    </row>
    <row r="161" spans="1:44" ht="12.75">
      <c r="A161" s="23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19"/>
      <c r="AK161" s="19"/>
      <c r="AL161" s="19"/>
      <c r="AM161" s="19"/>
      <c r="AN161" s="19"/>
      <c r="AO161" s="19"/>
      <c r="AP161" s="19"/>
      <c r="AQ161" s="19"/>
      <c r="AR161" s="19"/>
    </row>
    <row r="162" spans="1:44" ht="12.75">
      <c r="A162" s="23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19"/>
      <c r="AK162" s="19"/>
      <c r="AL162" s="19"/>
      <c r="AM162" s="19"/>
      <c r="AN162" s="19"/>
      <c r="AO162" s="19"/>
      <c r="AP162" s="19"/>
      <c r="AQ162" s="19"/>
      <c r="AR162" s="19"/>
    </row>
    <row r="163" spans="1:44" ht="12.75">
      <c r="A163" s="23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19"/>
      <c r="AK163" s="19"/>
      <c r="AL163" s="19"/>
      <c r="AM163" s="19"/>
      <c r="AN163" s="19"/>
      <c r="AO163" s="19"/>
      <c r="AP163" s="19"/>
      <c r="AQ163" s="19"/>
      <c r="AR163" s="19"/>
    </row>
    <row r="164" spans="1:44" ht="12.75">
      <c r="A164" s="23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19"/>
      <c r="AK164" s="19"/>
      <c r="AL164" s="19"/>
      <c r="AM164" s="19"/>
      <c r="AN164" s="19"/>
      <c r="AO164" s="19"/>
      <c r="AP164" s="19"/>
      <c r="AQ164" s="19"/>
      <c r="AR164" s="19"/>
    </row>
    <row r="165" spans="1:44" ht="12.75">
      <c r="A165" s="23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19"/>
      <c r="AK165" s="19"/>
      <c r="AL165" s="19"/>
      <c r="AM165" s="19"/>
      <c r="AN165" s="19"/>
      <c r="AO165" s="19"/>
      <c r="AP165" s="19"/>
      <c r="AQ165" s="19"/>
      <c r="AR165" s="19"/>
    </row>
    <row r="166" spans="1:44" ht="12.75">
      <c r="A166" s="23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19"/>
      <c r="AK166" s="19"/>
      <c r="AL166" s="19"/>
      <c r="AM166" s="19"/>
      <c r="AN166" s="19"/>
      <c r="AO166" s="19"/>
      <c r="AP166" s="19"/>
      <c r="AQ166" s="19"/>
      <c r="AR166" s="19"/>
    </row>
    <row r="167" spans="1:44" ht="12.75">
      <c r="A167" s="23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19"/>
      <c r="AK167" s="19"/>
      <c r="AL167" s="19"/>
      <c r="AM167" s="19"/>
      <c r="AN167" s="19"/>
      <c r="AO167" s="19"/>
      <c r="AP167" s="19"/>
      <c r="AQ167" s="19"/>
      <c r="AR167" s="19"/>
    </row>
    <row r="168" spans="1:44" ht="12.75">
      <c r="A168" s="23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19"/>
      <c r="AK168" s="19"/>
      <c r="AL168" s="19"/>
      <c r="AM168" s="19"/>
      <c r="AN168" s="19"/>
      <c r="AO168" s="19"/>
      <c r="AP168" s="19"/>
      <c r="AQ168" s="19"/>
      <c r="AR168" s="19"/>
    </row>
    <row r="169" spans="1:44" ht="12.75">
      <c r="A169" s="23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19"/>
      <c r="AK169" s="19"/>
      <c r="AL169" s="19"/>
      <c r="AM169" s="19"/>
      <c r="AN169" s="19"/>
      <c r="AO169" s="19"/>
      <c r="AP169" s="19"/>
      <c r="AQ169" s="19"/>
      <c r="AR169" s="19"/>
    </row>
    <row r="170" spans="1:44" ht="12.75">
      <c r="A170" s="23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19"/>
      <c r="AK170" s="19"/>
      <c r="AL170" s="19"/>
      <c r="AM170" s="19"/>
      <c r="AN170" s="19"/>
      <c r="AO170" s="19"/>
      <c r="AP170" s="19"/>
      <c r="AQ170" s="19"/>
      <c r="AR170" s="19"/>
    </row>
    <row r="171" spans="1:44" ht="12.75">
      <c r="A171" s="23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19"/>
      <c r="AK171" s="19"/>
      <c r="AL171" s="19"/>
      <c r="AM171" s="19"/>
      <c r="AN171" s="19"/>
      <c r="AO171" s="19"/>
      <c r="AP171" s="19"/>
      <c r="AQ171" s="19"/>
      <c r="AR171" s="19"/>
    </row>
    <row r="172" spans="1:44" ht="12.75">
      <c r="A172" s="23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19"/>
      <c r="AK172" s="19"/>
      <c r="AL172" s="19"/>
      <c r="AM172" s="19"/>
      <c r="AN172" s="19"/>
      <c r="AO172" s="19"/>
      <c r="AP172" s="19"/>
      <c r="AQ172" s="19"/>
      <c r="AR172" s="19"/>
    </row>
    <row r="173" spans="1:44" ht="12.75">
      <c r="A173" s="23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19"/>
      <c r="AK173" s="19"/>
      <c r="AL173" s="19"/>
      <c r="AM173" s="19"/>
      <c r="AN173" s="19"/>
      <c r="AO173" s="19"/>
      <c r="AP173" s="19"/>
      <c r="AQ173" s="19"/>
      <c r="AR173" s="19"/>
    </row>
    <row r="174" spans="1:44" ht="12.75">
      <c r="A174" s="23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19"/>
      <c r="AK174" s="19"/>
      <c r="AL174" s="19"/>
      <c r="AM174" s="19"/>
      <c r="AN174" s="19"/>
      <c r="AO174" s="19"/>
      <c r="AP174" s="19"/>
      <c r="AQ174" s="19"/>
      <c r="AR174" s="19"/>
    </row>
    <row r="175" spans="1:44" ht="12.75">
      <c r="A175" s="23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19"/>
      <c r="AK175" s="19"/>
      <c r="AL175" s="19"/>
      <c r="AM175" s="19"/>
      <c r="AN175" s="19"/>
      <c r="AO175" s="19"/>
      <c r="AP175" s="19"/>
      <c r="AQ175" s="19"/>
      <c r="AR175" s="19"/>
    </row>
    <row r="176" spans="1:44" ht="12.75">
      <c r="A176" s="23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19"/>
      <c r="AK176" s="19"/>
      <c r="AL176" s="19"/>
      <c r="AM176" s="19"/>
      <c r="AN176" s="19"/>
      <c r="AO176" s="19"/>
      <c r="AP176" s="19"/>
      <c r="AQ176" s="19"/>
      <c r="AR176" s="19"/>
    </row>
    <row r="177" spans="1:44" ht="12.75">
      <c r="A177" s="23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19"/>
      <c r="AK177" s="19"/>
      <c r="AL177" s="19"/>
      <c r="AM177" s="19"/>
      <c r="AN177" s="19"/>
      <c r="AO177" s="19"/>
      <c r="AP177" s="19"/>
      <c r="AQ177" s="19"/>
      <c r="AR177" s="19"/>
    </row>
    <row r="178" spans="1:44" ht="12.75">
      <c r="A178" s="23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19"/>
      <c r="AK178" s="19"/>
      <c r="AL178" s="19"/>
      <c r="AM178" s="19"/>
      <c r="AN178" s="19"/>
      <c r="AO178" s="19"/>
      <c r="AP178" s="19"/>
      <c r="AQ178" s="19"/>
      <c r="AR178" s="19"/>
    </row>
    <row r="179" spans="1:44" ht="12.75">
      <c r="A179" s="23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19"/>
      <c r="AK179" s="19"/>
      <c r="AL179" s="19"/>
      <c r="AM179" s="19"/>
      <c r="AN179" s="19"/>
      <c r="AO179" s="19"/>
      <c r="AP179" s="19"/>
      <c r="AQ179" s="19"/>
      <c r="AR179" s="19"/>
    </row>
    <row r="180" spans="1:44" ht="12.75">
      <c r="A180" s="23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19"/>
      <c r="AK180" s="19"/>
      <c r="AL180" s="19"/>
      <c r="AM180" s="19"/>
      <c r="AN180" s="19"/>
      <c r="AO180" s="19"/>
      <c r="AP180" s="19"/>
      <c r="AQ180" s="19"/>
      <c r="AR180" s="19"/>
    </row>
    <row r="181" spans="1:44" ht="12.75">
      <c r="A181" s="23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19"/>
      <c r="AK181" s="19"/>
      <c r="AL181" s="19"/>
      <c r="AM181" s="19"/>
      <c r="AN181" s="19"/>
      <c r="AO181" s="19"/>
      <c r="AP181" s="19"/>
      <c r="AQ181" s="19"/>
      <c r="AR181" s="19"/>
    </row>
    <row r="182" spans="1:44" ht="12.75">
      <c r="A182" s="23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19"/>
      <c r="AK182" s="19"/>
      <c r="AL182" s="19"/>
      <c r="AM182" s="19"/>
      <c r="AN182" s="19"/>
      <c r="AO182" s="19"/>
      <c r="AP182" s="19"/>
      <c r="AQ182" s="19"/>
      <c r="AR182" s="19"/>
    </row>
    <row r="183" spans="1:44" ht="12.75">
      <c r="A183" s="23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19"/>
      <c r="AK183" s="19"/>
      <c r="AL183" s="19"/>
      <c r="AM183" s="19"/>
      <c r="AN183" s="19"/>
      <c r="AO183" s="19"/>
      <c r="AP183" s="19"/>
      <c r="AQ183" s="19"/>
      <c r="AR183" s="19"/>
    </row>
    <row r="184" spans="1:44" ht="12.75">
      <c r="A184" s="23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19"/>
      <c r="AK184" s="19"/>
      <c r="AL184" s="19"/>
      <c r="AM184" s="19"/>
      <c r="AN184" s="19"/>
      <c r="AO184" s="19"/>
      <c r="AP184" s="19"/>
      <c r="AQ184" s="19"/>
      <c r="AR184" s="19"/>
    </row>
    <row r="185" spans="1:44" ht="12.75">
      <c r="A185" s="23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19"/>
      <c r="AK185" s="19"/>
      <c r="AL185" s="19"/>
      <c r="AM185" s="19"/>
      <c r="AN185" s="19"/>
      <c r="AO185" s="19"/>
      <c r="AP185" s="19"/>
      <c r="AQ185" s="19"/>
      <c r="AR185" s="19"/>
    </row>
    <row r="186" spans="1:44" ht="12.75">
      <c r="A186" s="23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19"/>
      <c r="AK186" s="19"/>
      <c r="AL186" s="19"/>
      <c r="AM186" s="19"/>
      <c r="AN186" s="19"/>
      <c r="AO186" s="19"/>
      <c r="AP186" s="19"/>
      <c r="AQ186" s="19"/>
      <c r="AR186" s="19"/>
    </row>
    <row r="187" spans="1:44" ht="12.75">
      <c r="A187" s="23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19"/>
      <c r="AK187" s="19"/>
      <c r="AL187" s="19"/>
      <c r="AM187" s="19"/>
      <c r="AN187" s="19"/>
      <c r="AO187" s="19"/>
      <c r="AP187" s="19"/>
      <c r="AQ187" s="19"/>
      <c r="AR187" s="19"/>
    </row>
    <row r="188" spans="1:44" ht="12.75">
      <c r="A188" s="23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19"/>
      <c r="AK188" s="19"/>
      <c r="AL188" s="19"/>
      <c r="AM188" s="19"/>
      <c r="AN188" s="19"/>
      <c r="AO188" s="19"/>
      <c r="AP188" s="19"/>
      <c r="AQ188" s="19"/>
      <c r="AR188" s="19"/>
    </row>
    <row r="189" spans="1:44" ht="12.75">
      <c r="A189" s="23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19"/>
      <c r="AK189" s="19"/>
      <c r="AL189" s="19"/>
      <c r="AM189" s="19"/>
      <c r="AN189" s="19"/>
      <c r="AO189" s="19"/>
      <c r="AP189" s="19"/>
      <c r="AQ189" s="19"/>
      <c r="AR189" s="19"/>
    </row>
    <row r="190" spans="1:44" ht="12.75">
      <c r="A190" s="23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19"/>
      <c r="AK190" s="19"/>
      <c r="AL190" s="19"/>
      <c r="AM190" s="19"/>
      <c r="AN190" s="19"/>
      <c r="AO190" s="19"/>
      <c r="AP190" s="19"/>
      <c r="AQ190" s="19"/>
      <c r="AR190" s="19"/>
    </row>
    <row r="191" spans="1:44" ht="12.75">
      <c r="A191" s="23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19"/>
      <c r="AK191" s="19"/>
      <c r="AL191" s="19"/>
      <c r="AM191" s="19"/>
      <c r="AN191" s="19"/>
      <c r="AO191" s="19"/>
      <c r="AP191" s="19"/>
      <c r="AQ191" s="19"/>
      <c r="AR191" s="19"/>
    </row>
    <row r="192" spans="1:44" ht="12.75">
      <c r="A192" s="23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19"/>
      <c r="AK192" s="19"/>
      <c r="AL192" s="19"/>
      <c r="AM192" s="19"/>
      <c r="AN192" s="19"/>
      <c r="AO192" s="19"/>
      <c r="AP192" s="19"/>
      <c r="AQ192" s="19"/>
      <c r="AR192" s="19"/>
    </row>
    <row r="193" spans="1:44" ht="12.75">
      <c r="A193" s="23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19"/>
      <c r="AK193" s="19"/>
      <c r="AL193" s="19"/>
      <c r="AM193" s="19"/>
      <c r="AN193" s="19"/>
      <c r="AO193" s="19"/>
      <c r="AP193" s="19"/>
      <c r="AQ193" s="19"/>
      <c r="AR193" s="19"/>
    </row>
    <row r="194" spans="1:44" ht="12.75">
      <c r="A194" s="25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</row>
    <row r="195" spans="1:44" ht="12.75">
      <c r="A195" s="25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</row>
    <row r="196" spans="1:44" ht="12.75">
      <c r="A196" s="25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</row>
    <row r="197" spans="1:44" ht="12.75">
      <c r="A197" s="25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</row>
    <row r="198" spans="1:44" ht="12.75">
      <c r="A198" s="25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</row>
    <row r="199" spans="1:44" ht="12.75">
      <c r="A199" s="25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</row>
    <row r="200" spans="1:44" ht="12.75">
      <c r="A200" s="25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</row>
    <row r="201" spans="1:44" ht="12.75">
      <c r="A201" s="25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</row>
    <row r="202" spans="1:44" ht="12.75">
      <c r="A202" s="25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</row>
    <row r="203" spans="1:44" ht="12.75">
      <c r="A203" s="25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</row>
    <row r="204" spans="1:44" ht="12.75">
      <c r="A204" s="25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</row>
    <row r="205" spans="1:44" ht="12.75">
      <c r="A205" s="25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</row>
    <row r="206" spans="1:44" ht="12.75">
      <c r="A206" s="25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</row>
    <row r="207" spans="1:44" ht="12.75">
      <c r="A207" s="25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</row>
    <row r="208" spans="1:44" ht="12.75">
      <c r="A208" s="25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</row>
    <row r="209" spans="1:44" ht="12.75">
      <c r="A209" s="25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</row>
    <row r="210" spans="1:44" ht="12.75">
      <c r="A210" s="25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</row>
    <row r="211" spans="1:44" ht="12.75">
      <c r="A211" s="25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</row>
    <row r="212" spans="1:44" ht="12.75">
      <c r="A212" s="25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</row>
    <row r="213" spans="1:44" ht="12.75">
      <c r="A213" s="25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</row>
    <row r="214" spans="1:44" ht="12.75">
      <c r="A214" s="25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</row>
    <row r="215" spans="1:44" ht="12.75">
      <c r="A215" s="25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</row>
    <row r="216" spans="1:44" ht="12.75">
      <c r="A216" s="25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</row>
    <row r="217" spans="1:44" ht="12.75">
      <c r="A217" s="25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</row>
    <row r="218" spans="1:44" ht="12.75">
      <c r="A218" s="25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</row>
    <row r="219" spans="1:44" ht="12.75">
      <c r="A219" s="25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</row>
    <row r="220" spans="1:44" ht="12.75">
      <c r="A220" s="25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</row>
    <row r="221" spans="1:44" ht="12.75">
      <c r="A221" s="25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</row>
    <row r="222" spans="1:44" ht="12.75">
      <c r="A222" s="25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</row>
    <row r="223" spans="1:44" ht="12.75">
      <c r="A223" s="25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</row>
    <row r="224" spans="1:44" ht="12.75">
      <c r="A224" s="25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</row>
    <row r="225" spans="1:44" ht="12.75">
      <c r="A225" s="25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</row>
    <row r="226" spans="1:44" ht="12.75">
      <c r="A226" s="25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</row>
    <row r="227" spans="1:44" ht="12.75">
      <c r="A227" s="25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</row>
    <row r="228" spans="1:44" ht="12.75">
      <c r="A228" s="25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</row>
    <row r="229" spans="1:44" ht="12.75">
      <c r="A229" s="25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</row>
    <row r="230" spans="1:44" ht="12.75">
      <c r="A230" s="25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</row>
    <row r="231" spans="1:44" ht="12.75">
      <c r="A231" s="25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</row>
    <row r="232" spans="1:44" ht="12.75">
      <c r="A232" s="25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</row>
    <row r="233" spans="1:44" ht="12.75">
      <c r="A233" s="25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</row>
    <row r="234" spans="1:44" ht="12.75">
      <c r="A234" s="25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</row>
    <row r="235" spans="1:44" ht="12.75">
      <c r="A235" s="25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</row>
    <row r="236" spans="1:44" ht="12.75">
      <c r="A236" s="25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</row>
    <row r="237" spans="1:44" ht="12.75">
      <c r="A237" s="25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</row>
    <row r="238" spans="1:44" ht="12.75">
      <c r="A238" s="25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</row>
    <row r="239" spans="1:44" ht="12.75">
      <c r="A239" s="25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</row>
    <row r="240" spans="1:44" ht="12.75">
      <c r="A240" s="25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</row>
    <row r="241" spans="1:44" ht="12.75">
      <c r="A241" s="25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</row>
    <row r="242" spans="1:44" ht="12.75">
      <c r="A242" s="25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</row>
    <row r="243" spans="1:44" ht="12.75">
      <c r="A243" s="25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</row>
    <row r="244" spans="1:44" ht="12.75">
      <c r="A244" s="25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</row>
    <row r="245" spans="1:44" ht="12.75">
      <c r="A245" s="25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</row>
    <row r="246" spans="1:44" ht="12.75">
      <c r="A246" s="25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</row>
    <row r="247" spans="1:44" ht="12.75">
      <c r="A247" s="25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</row>
    <row r="248" spans="1:44" ht="12.75">
      <c r="A248" s="25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</row>
    <row r="249" spans="1:44" ht="12.75">
      <c r="A249" s="25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</row>
    <row r="250" spans="1:44" ht="12.75">
      <c r="A250" s="25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</row>
    <row r="251" spans="1:44" ht="12.75">
      <c r="A251" s="25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</row>
    <row r="252" spans="1:44" ht="12.75">
      <c r="A252" s="25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</row>
    <row r="253" spans="1:44" ht="12.75">
      <c r="A253" s="25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</row>
    <row r="254" spans="1:44" ht="12.75">
      <c r="A254" s="25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</row>
    <row r="255" spans="1:44" ht="12.75">
      <c r="A255" s="25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</row>
    <row r="256" spans="1:44" ht="12.75">
      <c r="A256" s="25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</row>
    <row r="257" spans="1:44" ht="12.75">
      <c r="A257" s="25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</row>
    <row r="258" spans="1:44" ht="12.75">
      <c r="A258" s="25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</row>
    <row r="259" spans="1:44" ht="12.75">
      <c r="A259" s="25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</row>
    <row r="260" spans="1:44" ht="12.75">
      <c r="A260" s="25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</row>
    <row r="261" spans="1:44" ht="12.75">
      <c r="A261" s="25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</row>
    <row r="262" spans="1:44" ht="12.75">
      <c r="A262" s="25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</row>
    <row r="263" spans="1:44" ht="12.75">
      <c r="A263" s="25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</row>
    <row r="264" spans="1:44" ht="12.75">
      <c r="A264" s="25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</row>
    <row r="265" spans="1:44" ht="12.75">
      <c r="A265" s="25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</row>
    <row r="266" spans="1:44" ht="12.75">
      <c r="A266" s="25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</row>
    <row r="267" spans="1:44" ht="12.75">
      <c r="A267" s="25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</row>
    <row r="268" spans="1:44" ht="12.75">
      <c r="A268" s="25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</row>
    <row r="269" spans="1:44" ht="12.75">
      <c r="A269" s="25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</row>
    <row r="270" spans="1:44" ht="12.75">
      <c r="A270" s="25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</row>
    <row r="271" spans="1:44" ht="12.75">
      <c r="A271" s="25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</row>
    <row r="272" spans="1:44" ht="12.75">
      <c r="A272" s="25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</row>
    <row r="273" spans="1:44" ht="12.75">
      <c r="A273" s="25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</row>
    <row r="274" spans="1:44" ht="12.75">
      <c r="A274" s="25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</row>
    <row r="275" spans="1:44" ht="12.75">
      <c r="A275" s="25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</row>
    <row r="276" spans="1:44" ht="12.75">
      <c r="A276" s="25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</row>
    <row r="277" spans="1:44" ht="12.75">
      <c r="A277" s="25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</row>
    <row r="278" spans="1:44" ht="12.75">
      <c r="A278" s="25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</row>
    <row r="279" spans="1:44" ht="12.75">
      <c r="A279" s="25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</row>
    <row r="280" spans="1:44" ht="12.75">
      <c r="A280" s="25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</row>
    <row r="281" spans="1:44" ht="12.75">
      <c r="A281" s="25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</row>
    <row r="282" spans="1:44" ht="12.75">
      <c r="A282" s="25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</row>
    <row r="283" spans="1:44" ht="12.75">
      <c r="A283" s="25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</row>
    <row r="284" spans="1:44" ht="12.75">
      <c r="A284" s="25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</row>
    <row r="285" spans="1:44" ht="12.75">
      <c r="A285" s="25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</row>
    <row r="286" spans="1:44" ht="12.75">
      <c r="A286" s="25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</row>
    <row r="287" spans="1:44" ht="12.75">
      <c r="A287" s="25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</row>
    <row r="288" spans="1:44" ht="12.75">
      <c r="A288" s="25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</row>
    <row r="289" spans="1:44" ht="12.75">
      <c r="A289" s="25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</row>
    <row r="290" spans="1:44" ht="12.75">
      <c r="A290" s="25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</row>
    <row r="291" spans="1:44" ht="12.75">
      <c r="A291" s="25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</row>
    <row r="292" spans="1:44" ht="12.75">
      <c r="A292" s="25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</row>
    <row r="293" spans="1:44" ht="12.75">
      <c r="A293" s="25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</row>
    <row r="294" spans="1:44" ht="12.75">
      <c r="A294" s="25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</row>
    <row r="295" spans="1:44" ht="12.75">
      <c r="A295" s="25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</row>
    <row r="296" spans="1:44" ht="12.75">
      <c r="A296" s="25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</row>
    <row r="297" spans="1:44" ht="12.75">
      <c r="A297" s="25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</row>
    <row r="298" spans="1:44" ht="12.75">
      <c r="A298" s="25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</row>
    <row r="299" spans="1:44" ht="12.75">
      <c r="A299" s="25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</row>
    <row r="300" spans="30:44" ht="12.75"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</row>
    <row r="301" spans="30:44" ht="12.75"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</row>
    <row r="302" spans="30:44" ht="12.75"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</row>
    <row r="303" spans="30:44" ht="12.75"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</row>
    <row r="304" spans="30:44" ht="12.75"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</row>
    <row r="305" spans="30:44" ht="12.75"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</row>
    <row r="306" spans="30:44" ht="12.75"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</row>
    <row r="307" spans="30:44" ht="12.75"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</row>
    <row r="308" spans="30:44" ht="12.75"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</row>
    <row r="309" spans="30:44" ht="12.75"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</row>
    <row r="310" spans="30:44" ht="12.75"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</row>
    <row r="311" spans="30:44" ht="12.75"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</row>
    <row r="312" spans="30:44" ht="12.75"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</row>
    <row r="313" spans="30:44" ht="12.75"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</row>
    <row r="314" spans="30:44" ht="12.75"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</row>
    <row r="315" spans="30:44" ht="12.75"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</row>
    <row r="316" spans="30:44" ht="12.75"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</row>
    <row r="317" spans="30:44" ht="12.75"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</row>
    <row r="318" spans="30:44" ht="12.75"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</row>
    <row r="319" spans="30:44" ht="12.75"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</row>
    <row r="320" spans="30:44" ht="12.75"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</row>
    <row r="321" spans="30:44" ht="12.75"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</row>
    <row r="322" spans="30:44" ht="12.75"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</row>
    <row r="323" spans="30:44" ht="12.75"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</row>
    <row r="324" spans="30:44" ht="12.75"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</row>
    <row r="325" spans="30:44" ht="12.75"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</row>
    <row r="326" spans="30:44" ht="12.75"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</row>
    <row r="327" spans="30:44" ht="12.75"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</row>
    <row r="328" spans="30:44" ht="12.75"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</row>
    <row r="329" spans="30:44" ht="12.75"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</row>
    <row r="330" spans="30:44" ht="12.75"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</row>
    <row r="331" spans="30:44" ht="12.75"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</row>
    <row r="332" spans="30:44" ht="12.75"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</row>
    <row r="333" spans="30:44" ht="12.75"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</row>
    <row r="334" spans="30:44" ht="12.75"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</row>
    <row r="335" spans="30:44" ht="12.75"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</row>
    <row r="336" spans="30:44" ht="12.75"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</row>
    <row r="337" spans="30:44" ht="12.75"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</row>
    <row r="338" spans="30:44" ht="12.75"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</row>
    <row r="339" spans="30:44" ht="12.75"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</row>
    <row r="340" spans="30:44" ht="12.75"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</row>
    <row r="341" spans="30:44" ht="12.75"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</row>
    <row r="342" spans="30:44" ht="12.75"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</row>
    <row r="343" spans="30:44" ht="12.75"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</row>
    <row r="344" spans="30:44" ht="12.75"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</row>
    <row r="345" spans="30:44" ht="12.75"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</row>
    <row r="346" spans="30:44" ht="12.75"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</row>
    <row r="347" spans="30:44" ht="12.75"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</row>
    <row r="348" spans="30:44" ht="12.75"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</row>
    <row r="349" spans="30:44" ht="12.75"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</row>
    <row r="350" spans="30:44" ht="12.75"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</row>
    <row r="351" spans="30:44" ht="12.75"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</row>
    <row r="352" spans="30:44" ht="12.75"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</row>
    <row r="353" spans="30:44" ht="12.75"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</row>
    <row r="354" spans="30:44" ht="12.75"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</row>
    <row r="355" spans="30:44" ht="12.75"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</row>
    <row r="356" spans="30:44" ht="12.75"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</row>
    <row r="357" spans="30:44" ht="12.75"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</row>
    <row r="358" spans="30:44" ht="12.75"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</row>
    <row r="359" spans="30:44" ht="12.75"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</row>
    <row r="360" spans="30:44" ht="12.75"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</row>
    <row r="361" spans="30:44" ht="12.75"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</row>
    <row r="362" spans="30:44" ht="12.75"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</row>
    <row r="363" spans="30:44" ht="12.75"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</row>
    <row r="364" spans="30:44" ht="12.75"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</row>
    <row r="365" spans="30:44" ht="12.75"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</row>
    <row r="366" spans="30:44" ht="12.75"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</row>
    <row r="367" spans="30:44" ht="12.75"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</row>
    <row r="368" spans="30:44" ht="12.75"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</row>
    <row r="369" spans="30:44" ht="12.75"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</row>
    <row r="370" spans="30:44" ht="12.75"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</row>
    <row r="371" spans="30:44" ht="12.75"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</row>
    <row r="372" spans="30:44" ht="12.75"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</row>
    <row r="373" spans="30:44" ht="12.75"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</row>
    <row r="374" spans="30:44" ht="12.75"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</row>
    <row r="375" spans="30:44" ht="12.75"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</row>
    <row r="376" spans="30:44" ht="12.75"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</row>
    <row r="377" spans="30:44" ht="12.75"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</row>
    <row r="378" spans="30:44" ht="12.75"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</row>
    <row r="379" spans="30:44" ht="12.75"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</row>
    <row r="380" spans="30:44" ht="12.75"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</row>
    <row r="381" spans="30:44" ht="12.75"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</row>
    <row r="382" spans="30:44" ht="12.75"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</row>
    <row r="383" spans="30:44" ht="12.75"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</row>
    <row r="384" spans="30:44" ht="12.75"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</row>
    <row r="385" spans="30:44" ht="12.75"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</row>
    <row r="386" spans="30:44" ht="12.75"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</row>
    <row r="387" spans="30:44" ht="12.75"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</row>
    <row r="388" spans="30:44" ht="12.75"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</row>
    <row r="389" spans="30:44" ht="12.75"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</row>
    <row r="390" spans="30:44" ht="12.75"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</row>
    <row r="391" spans="30:44" ht="12.75"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</row>
    <row r="392" spans="30:44" ht="12.75"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</row>
    <row r="393" spans="30:44" ht="12.75"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</row>
    <row r="394" spans="30:44" ht="12.75"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</row>
    <row r="395" spans="30:44" ht="12.75"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</row>
    <row r="396" spans="30:44" ht="12.75"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</row>
    <row r="397" spans="30:44" ht="12.75"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</row>
    <row r="398" spans="30:44" ht="12.75"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</row>
    <row r="399" spans="30:44" ht="12.75"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</row>
    <row r="400" spans="30:44" ht="12.75"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</row>
    <row r="401" spans="30:44" ht="12.75"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</row>
    <row r="402" spans="30:44" ht="12.75"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</row>
    <row r="403" spans="30:44" ht="12.75"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</row>
    <row r="404" spans="30:44" ht="12.75"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</row>
    <row r="405" spans="30:44" ht="12.75"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</row>
    <row r="406" spans="30:44" ht="12.75"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</row>
    <row r="407" spans="30:44" ht="12.75"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</row>
    <row r="408" spans="30:44" ht="12.75"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</row>
    <row r="409" spans="30:44" ht="12.75"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</row>
    <row r="410" spans="30:44" ht="12.75"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</row>
    <row r="411" spans="30:44" ht="12.75"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</row>
    <row r="412" spans="30:44" ht="12.75"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</row>
    <row r="413" spans="30:44" ht="12.75"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</row>
    <row r="414" spans="30:44" ht="12.75"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</row>
    <row r="415" spans="30:44" ht="12.75"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</row>
    <row r="416" spans="30:44" ht="12.75"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</row>
    <row r="417" spans="30:44" ht="12.75"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</row>
    <row r="418" spans="30:44" ht="12.75"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</row>
    <row r="419" spans="30:44" ht="12.75"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</row>
    <row r="420" spans="30:44" ht="12.75"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</row>
    <row r="421" spans="30:44" ht="12.75"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</row>
    <row r="422" spans="30:44" ht="12.75"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</row>
    <row r="423" spans="30:44" ht="12.75"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</row>
    <row r="424" spans="30:44" ht="12.75"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</row>
    <row r="425" spans="30:44" ht="12.75"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</row>
    <row r="426" spans="30:44" ht="12.75"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</row>
    <row r="427" spans="30:44" ht="12.75"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</row>
    <row r="428" spans="30:44" ht="12.75"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</row>
    <row r="429" spans="30:44" ht="12.75"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</row>
    <row r="430" spans="30:44" ht="12.75"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</row>
    <row r="431" spans="30:44" ht="12.75"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</row>
    <row r="432" spans="30:44" ht="12.75"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</row>
    <row r="433" spans="30:44" ht="12.75"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</row>
    <row r="434" spans="30:44" ht="12.75"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</row>
    <row r="435" spans="30:44" ht="12.75"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</row>
    <row r="436" spans="30:44" ht="12.75"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</row>
    <row r="437" spans="30:44" ht="12.75"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</row>
    <row r="438" spans="30:44" ht="12.75"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</row>
    <row r="439" spans="30:44" ht="12.75"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</row>
    <row r="440" spans="30:44" ht="12.75"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</row>
    <row r="441" spans="30:44" ht="12.75"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</row>
    <row r="442" spans="30:44" ht="12.75"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</row>
    <row r="443" spans="30:44" ht="12.75"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</row>
    <row r="444" spans="30:44" ht="12.75"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</row>
    <row r="445" spans="30:44" ht="12.75"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</row>
    <row r="446" spans="30:44" ht="12.75"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</row>
    <row r="447" spans="30:44" ht="12.75"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</row>
    <row r="448" spans="30:44" ht="12.75"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</row>
    <row r="449" spans="30:44" ht="12.75"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</row>
    <row r="450" spans="30:44" ht="12.75"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</row>
    <row r="451" spans="30:44" ht="12.75"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</row>
    <row r="452" spans="30:44" ht="12.75"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</row>
    <row r="453" spans="30:44" ht="12.75"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</row>
    <row r="454" spans="30:44" ht="12.75"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</row>
    <row r="455" spans="30:44" ht="12.75"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</row>
    <row r="456" spans="30:44" ht="12.75"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</row>
    <row r="457" spans="30:44" ht="12.75"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</row>
    <row r="458" spans="30:44" ht="12.75"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</row>
    <row r="459" spans="30:44" ht="12.75"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</row>
    <row r="460" spans="30:44" ht="12.75"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</row>
    <row r="461" spans="30:44" ht="12.75"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</row>
    <row r="462" spans="30:44" ht="12.75"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</row>
    <row r="463" spans="30:44" ht="12.75"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</row>
    <row r="464" spans="30:44" ht="12.75"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</row>
    <row r="465" spans="30:44" ht="12.75"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</row>
    <row r="466" spans="30:44" ht="12.75"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</row>
    <row r="467" spans="30:44" ht="12.75"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</row>
    <row r="468" spans="30:44" ht="12.75"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</row>
    <row r="469" spans="30:44" ht="12.75"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</row>
    <row r="470" spans="30:44" ht="12.75"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</row>
    <row r="471" spans="30:44" ht="12.75"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</row>
  </sheetData>
  <sheetProtection password="CCD1" sheet="1" formatCells="0" formatColumns="0" formatRows="0" insertColumns="0" insertRows="0" insertHyperlinks="0" deleteColumns="0" deleteRows="0" sort="0" autoFilter="0" pivotTables="0"/>
  <mergeCells count="34">
    <mergeCell ref="A1:AZ2"/>
    <mergeCell ref="A3:A5"/>
    <mergeCell ref="B3:B5"/>
    <mergeCell ref="S3:AZ3"/>
    <mergeCell ref="L4:L5"/>
    <mergeCell ref="M4:M5"/>
    <mergeCell ref="S4:S5"/>
    <mergeCell ref="T4:AB4"/>
    <mergeCell ref="AM4:AQ4"/>
    <mergeCell ref="AR4:AZ4"/>
    <mergeCell ref="J3:R3"/>
    <mergeCell ref="J4:J5"/>
    <mergeCell ref="K4:K5"/>
    <mergeCell ref="N4:N5"/>
    <mergeCell ref="C3:H3"/>
    <mergeCell ref="E4:E5"/>
    <mergeCell ref="H4:H5"/>
    <mergeCell ref="I3:I5"/>
    <mergeCell ref="A148:B148"/>
    <mergeCell ref="A149:B149"/>
    <mergeCell ref="A145:B145"/>
    <mergeCell ref="A146:B146"/>
    <mergeCell ref="F4:F5"/>
    <mergeCell ref="G4:G5"/>
    <mergeCell ref="A152:B152"/>
    <mergeCell ref="AD4:AL4"/>
    <mergeCell ref="Q4:Q5"/>
    <mergeCell ref="R4:R5"/>
    <mergeCell ref="A150:B150"/>
    <mergeCell ref="C4:C5"/>
    <mergeCell ref="A147:B147"/>
    <mergeCell ref="D4:D5"/>
    <mergeCell ref="O4:O5"/>
    <mergeCell ref="P4:P5"/>
  </mergeCells>
  <dataValidations count="2">
    <dataValidation showInputMessage="1" showErrorMessage="1" errorTitle="Ошибка!" error="Значение ячейки не может быть больше, чем показатель &quot;Всего&quot;" sqref="AC7:AC149"/>
    <dataValidation type="decimal" allowBlank="1" showInputMessage="1" showErrorMessage="1" errorTitle="Ошибка!" error="Некорректный ввод данных. Введите число" sqref="T145:V149 T7:V116 S7:S149">
      <formula1>0</formula1>
      <formula2>500000</formula2>
    </dataValidation>
  </dataValidations>
  <printOptions/>
  <pageMargins left="0.24" right="0.28" top="0.984251968503937" bottom="0.7874015748031497" header="0.5118110236220472" footer="0.5118110236220472"/>
  <pageSetup fitToWidth="0" fitToHeight="1" horizontalDpi="600" verticalDpi="600" orientation="landscape" paperSize="9" scale="1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S151"/>
  <sheetViews>
    <sheetView zoomScalePageLayoutView="0" workbookViewId="0" topLeftCell="A148">
      <selection activeCell="O149" sqref="O149"/>
    </sheetView>
  </sheetViews>
  <sheetFormatPr defaultColWidth="9.00390625" defaultRowHeight="12.75"/>
  <cols>
    <col min="1" max="1" width="20.125" style="4" customWidth="1"/>
    <col min="2" max="16384" width="9.125" style="4" customWidth="1"/>
  </cols>
  <sheetData>
    <row r="1" spans="1:19" ht="18.75">
      <c r="A1" s="519" t="s">
        <v>259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20"/>
      <c r="R1" s="520"/>
      <c r="S1" s="520"/>
    </row>
    <row r="2" spans="1:19" ht="36.75" customHeight="1">
      <c r="A2" s="501" t="s">
        <v>0</v>
      </c>
      <c r="B2" s="504" t="s">
        <v>1</v>
      </c>
      <c r="C2" s="507" t="s">
        <v>406</v>
      </c>
      <c r="D2" s="508"/>
      <c r="E2" s="508"/>
      <c r="F2" s="508"/>
      <c r="G2" s="508"/>
      <c r="H2" s="508"/>
      <c r="I2" s="508"/>
      <c r="J2" s="509" t="s">
        <v>260</v>
      </c>
      <c r="K2" s="509"/>
      <c r="L2" s="509"/>
      <c r="M2" s="509"/>
      <c r="N2" s="509"/>
      <c r="O2" s="509"/>
      <c r="P2" s="509"/>
      <c r="Q2" s="513" t="s">
        <v>411</v>
      </c>
      <c r="R2" s="513"/>
      <c r="S2" s="513"/>
    </row>
    <row r="3" spans="1:19" ht="12.75" customHeight="1">
      <c r="A3" s="502"/>
      <c r="B3" s="505"/>
      <c r="C3" s="493" t="s">
        <v>2</v>
      </c>
      <c r="D3" s="510" t="s">
        <v>407</v>
      </c>
      <c r="E3" s="510" t="s">
        <v>408</v>
      </c>
      <c r="F3" s="510" t="s">
        <v>261</v>
      </c>
      <c r="G3" s="510" t="s">
        <v>262</v>
      </c>
      <c r="H3" s="510" t="s">
        <v>263</v>
      </c>
      <c r="I3" s="510" t="s">
        <v>290</v>
      </c>
      <c r="J3" s="515" t="s">
        <v>2</v>
      </c>
      <c r="K3" s="510" t="s">
        <v>409</v>
      </c>
      <c r="L3" s="510" t="s">
        <v>410</v>
      </c>
      <c r="M3" s="510" t="s">
        <v>261</v>
      </c>
      <c r="N3" s="510" t="s">
        <v>262</v>
      </c>
      <c r="O3" s="510" t="s">
        <v>263</v>
      </c>
      <c r="P3" s="510" t="s">
        <v>290</v>
      </c>
      <c r="Q3" s="512" t="s">
        <v>412</v>
      </c>
      <c r="R3" s="514" t="s">
        <v>413</v>
      </c>
      <c r="S3" s="512" t="s">
        <v>414</v>
      </c>
    </row>
    <row r="4" spans="1:19" ht="150" customHeight="1">
      <c r="A4" s="503"/>
      <c r="B4" s="506"/>
      <c r="C4" s="495"/>
      <c r="D4" s="511"/>
      <c r="E4" s="511"/>
      <c r="F4" s="511"/>
      <c r="G4" s="511"/>
      <c r="H4" s="511"/>
      <c r="I4" s="511"/>
      <c r="J4" s="516"/>
      <c r="K4" s="511"/>
      <c r="L4" s="511"/>
      <c r="M4" s="511"/>
      <c r="N4" s="511"/>
      <c r="O4" s="511"/>
      <c r="P4" s="511"/>
      <c r="Q4" s="512"/>
      <c r="R4" s="514"/>
      <c r="S4" s="512"/>
    </row>
    <row r="5" spans="1:19" ht="12.75">
      <c r="A5" s="205">
        <v>1</v>
      </c>
      <c r="B5" s="205">
        <v>2</v>
      </c>
      <c r="C5" s="205">
        <v>3</v>
      </c>
      <c r="D5" s="205">
        <v>4</v>
      </c>
      <c r="E5" s="205">
        <v>5</v>
      </c>
      <c r="F5" s="205">
        <v>6</v>
      </c>
      <c r="G5" s="205">
        <v>7</v>
      </c>
      <c r="H5" s="205">
        <v>8</v>
      </c>
      <c r="I5" s="205">
        <v>9</v>
      </c>
      <c r="J5" s="205">
        <v>10</v>
      </c>
      <c r="K5" s="205">
        <v>11</v>
      </c>
      <c r="L5" s="205">
        <v>12</v>
      </c>
      <c r="M5" s="205">
        <v>13</v>
      </c>
      <c r="N5" s="205">
        <v>14</v>
      </c>
      <c r="O5" s="205">
        <v>15</v>
      </c>
      <c r="P5" s="205">
        <v>16</v>
      </c>
      <c r="Q5" s="205">
        <v>17</v>
      </c>
      <c r="R5" s="205">
        <v>18</v>
      </c>
      <c r="S5" s="205">
        <v>19</v>
      </c>
    </row>
    <row r="6" spans="1:19" ht="12.75">
      <c r="A6" s="194" t="s">
        <v>440</v>
      </c>
      <c r="B6" s="110" t="s">
        <v>3</v>
      </c>
      <c r="C6" s="198">
        <f>F6+G6+H6+I6</f>
        <v>0</v>
      </c>
      <c r="D6" s="131"/>
      <c r="E6" s="131"/>
      <c r="F6" s="131"/>
      <c r="G6" s="131"/>
      <c r="H6" s="131"/>
      <c r="I6" s="131"/>
      <c r="J6" s="198">
        <f>M6+N6+O6+P6</f>
        <v>0</v>
      </c>
      <c r="K6" s="131"/>
      <c r="L6" s="131"/>
      <c r="M6" s="131"/>
      <c r="N6" s="131"/>
      <c r="O6" s="131"/>
      <c r="P6" s="131"/>
      <c r="Q6" s="244"/>
      <c r="R6" s="244"/>
      <c r="S6" s="244"/>
    </row>
    <row r="7" spans="1:19" ht="12.75">
      <c r="A7" s="194" t="s">
        <v>441</v>
      </c>
      <c r="B7" s="110" t="s">
        <v>26</v>
      </c>
      <c r="C7" s="198">
        <f aca="true" t="shared" si="0" ref="C7:C70">F7+G7+H7+I7</f>
        <v>0</v>
      </c>
      <c r="D7" s="131"/>
      <c r="E7" s="131"/>
      <c r="F7" s="131"/>
      <c r="G7" s="131"/>
      <c r="H7" s="131"/>
      <c r="I7" s="131"/>
      <c r="J7" s="198">
        <f aca="true" t="shared" si="1" ref="J7:J70">M7+N7+O7+P7</f>
        <v>0</v>
      </c>
      <c r="K7" s="131"/>
      <c r="L7" s="131"/>
      <c r="M7" s="131"/>
      <c r="N7" s="131"/>
      <c r="O7" s="131"/>
      <c r="P7" s="131"/>
      <c r="Q7" s="244"/>
      <c r="R7" s="244"/>
      <c r="S7" s="244"/>
    </row>
    <row r="8" spans="1:19" ht="12.75">
      <c r="A8" s="194" t="s">
        <v>4</v>
      </c>
      <c r="B8" s="110" t="s">
        <v>27</v>
      </c>
      <c r="C8" s="198">
        <f t="shared" si="0"/>
        <v>0</v>
      </c>
      <c r="D8" s="131"/>
      <c r="E8" s="131"/>
      <c r="F8" s="131"/>
      <c r="G8" s="131"/>
      <c r="H8" s="131"/>
      <c r="I8" s="131"/>
      <c r="J8" s="198">
        <f t="shared" si="1"/>
        <v>0</v>
      </c>
      <c r="K8" s="131"/>
      <c r="L8" s="131"/>
      <c r="M8" s="131"/>
      <c r="N8" s="131"/>
      <c r="O8" s="131"/>
      <c r="P8" s="131"/>
      <c r="Q8" s="244"/>
      <c r="R8" s="244"/>
      <c r="S8" s="244"/>
    </row>
    <row r="9" spans="1:19" ht="25.5">
      <c r="A9" s="194" t="s">
        <v>5</v>
      </c>
      <c r="B9" s="110" t="s">
        <v>28</v>
      </c>
      <c r="C9" s="198">
        <f t="shared" si="0"/>
        <v>0</v>
      </c>
      <c r="D9" s="131"/>
      <c r="E9" s="131"/>
      <c r="F9" s="131"/>
      <c r="G9" s="131"/>
      <c r="H9" s="131"/>
      <c r="I9" s="131"/>
      <c r="J9" s="198">
        <f t="shared" si="1"/>
        <v>0</v>
      </c>
      <c r="K9" s="131"/>
      <c r="L9" s="131"/>
      <c r="M9" s="131"/>
      <c r="N9" s="131"/>
      <c r="O9" s="131"/>
      <c r="P9" s="131"/>
      <c r="Q9" s="244"/>
      <c r="R9" s="244"/>
      <c r="S9" s="244"/>
    </row>
    <row r="10" spans="1:19" ht="12.75">
      <c r="A10" s="194" t="s">
        <v>6</v>
      </c>
      <c r="B10" s="110" t="s">
        <v>29</v>
      </c>
      <c r="C10" s="198">
        <f t="shared" si="0"/>
        <v>0</v>
      </c>
      <c r="D10" s="131"/>
      <c r="E10" s="131"/>
      <c r="F10" s="131"/>
      <c r="G10" s="131"/>
      <c r="H10" s="131"/>
      <c r="I10" s="131"/>
      <c r="J10" s="198">
        <f t="shared" si="1"/>
        <v>0</v>
      </c>
      <c r="K10" s="131"/>
      <c r="L10" s="131"/>
      <c r="M10" s="131"/>
      <c r="N10" s="131"/>
      <c r="O10" s="131"/>
      <c r="P10" s="131"/>
      <c r="Q10" s="244"/>
      <c r="R10" s="244"/>
      <c r="S10" s="244"/>
    </row>
    <row r="11" spans="1:19" ht="12.75">
      <c r="A11" s="194" t="s">
        <v>7</v>
      </c>
      <c r="B11" s="110" t="s">
        <v>30</v>
      </c>
      <c r="C11" s="198">
        <f t="shared" si="0"/>
        <v>0</v>
      </c>
      <c r="D11" s="131"/>
      <c r="E11" s="131"/>
      <c r="F11" s="131"/>
      <c r="G11" s="131"/>
      <c r="H11" s="131"/>
      <c r="I11" s="131"/>
      <c r="J11" s="198">
        <f t="shared" si="1"/>
        <v>0</v>
      </c>
      <c r="K11" s="131"/>
      <c r="L11" s="131"/>
      <c r="M11" s="131"/>
      <c r="N11" s="131"/>
      <c r="O11" s="131"/>
      <c r="P11" s="131"/>
      <c r="Q11" s="244"/>
      <c r="R11" s="244"/>
      <c r="S11" s="244"/>
    </row>
    <row r="12" spans="1:19" ht="12.75">
      <c r="A12" s="194" t="s">
        <v>442</v>
      </c>
      <c r="B12" s="110" t="s">
        <v>31</v>
      </c>
      <c r="C12" s="198">
        <f t="shared" si="0"/>
        <v>0</v>
      </c>
      <c r="D12" s="131"/>
      <c r="E12" s="131"/>
      <c r="F12" s="131"/>
      <c r="G12" s="131"/>
      <c r="H12" s="131"/>
      <c r="I12" s="131"/>
      <c r="J12" s="198">
        <f t="shared" si="1"/>
        <v>0</v>
      </c>
      <c r="K12" s="131"/>
      <c r="L12" s="131"/>
      <c r="M12" s="131"/>
      <c r="N12" s="131"/>
      <c r="O12" s="131"/>
      <c r="P12" s="131"/>
      <c r="Q12" s="244"/>
      <c r="R12" s="244"/>
      <c r="S12" s="244"/>
    </row>
    <row r="13" spans="1:19" ht="12.75">
      <c r="A13" s="194" t="s">
        <v>8</v>
      </c>
      <c r="B13" s="110" t="s">
        <v>32</v>
      </c>
      <c r="C13" s="198">
        <f t="shared" si="0"/>
        <v>0</v>
      </c>
      <c r="D13" s="131"/>
      <c r="E13" s="131"/>
      <c r="F13" s="131"/>
      <c r="G13" s="131"/>
      <c r="H13" s="131"/>
      <c r="I13" s="131"/>
      <c r="J13" s="198">
        <f t="shared" si="1"/>
        <v>0</v>
      </c>
      <c r="K13" s="131"/>
      <c r="L13" s="131"/>
      <c r="M13" s="131"/>
      <c r="N13" s="131"/>
      <c r="O13" s="131"/>
      <c r="P13" s="131"/>
      <c r="Q13" s="244"/>
      <c r="R13" s="244"/>
      <c r="S13" s="244"/>
    </row>
    <row r="14" spans="1:19" ht="12.75">
      <c r="A14" s="194" t="s">
        <v>9</v>
      </c>
      <c r="B14" s="110" t="s">
        <v>33</v>
      </c>
      <c r="C14" s="198">
        <f t="shared" si="0"/>
        <v>27</v>
      </c>
      <c r="D14" s="131">
        <v>27</v>
      </c>
      <c r="E14" s="131"/>
      <c r="F14" s="131">
        <v>27</v>
      </c>
      <c r="G14" s="131"/>
      <c r="H14" s="131"/>
      <c r="I14" s="131"/>
      <c r="J14" s="198">
        <f t="shared" si="1"/>
        <v>11</v>
      </c>
      <c r="K14" s="131">
        <v>11</v>
      </c>
      <c r="L14" s="131"/>
      <c r="M14" s="131">
        <v>11</v>
      </c>
      <c r="N14" s="131"/>
      <c r="O14" s="131"/>
      <c r="P14" s="131"/>
      <c r="Q14" s="244"/>
      <c r="R14" s="244"/>
      <c r="S14" s="244"/>
    </row>
    <row r="15" spans="1:19" ht="12.75">
      <c r="A15" s="194" t="s">
        <v>10</v>
      </c>
      <c r="B15" s="110" t="s">
        <v>34</v>
      </c>
      <c r="C15" s="198">
        <f t="shared" si="0"/>
        <v>0</v>
      </c>
      <c r="D15" s="131"/>
      <c r="E15" s="131"/>
      <c r="F15" s="131"/>
      <c r="G15" s="131"/>
      <c r="H15" s="131"/>
      <c r="I15" s="131"/>
      <c r="J15" s="198">
        <f t="shared" si="1"/>
        <v>0</v>
      </c>
      <c r="K15" s="131"/>
      <c r="L15" s="131"/>
      <c r="M15" s="131"/>
      <c r="N15" s="131"/>
      <c r="O15" s="131"/>
      <c r="P15" s="131"/>
      <c r="Q15" s="244"/>
      <c r="R15" s="244"/>
      <c r="S15" s="244"/>
    </row>
    <row r="16" spans="1:19" ht="12.75">
      <c r="A16" s="194" t="s">
        <v>11</v>
      </c>
      <c r="B16" s="110" t="s">
        <v>35</v>
      </c>
      <c r="C16" s="198">
        <f t="shared" si="0"/>
        <v>0</v>
      </c>
      <c r="D16" s="131"/>
      <c r="E16" s="131"/>
      <c r="F16" s="131"/>
      <c r="G16" s="131"/>
      <c r="H16" s="131"/>
      <c r="I16" s="131"/>
      <c r="J16" s="198">
        <f t="shared" si="1"/>
        <v>0</v>
      </c>
      <c r="K16" s="131"/>
      <c r="L16" s="131"/>
      <c r="M16" s="131"/>
      <c r="N16" s="131"/>
      <c r="O16" s="131"/>
      <c r="P16" s="131"/>
      <c r="Q16" s="244"/>
      <c r="R16" s="244"/>
      <c r="S16" s="244"/>
    </row>
    <row r="17" spans="1:19" ht="12.75">
      <c r="A17" s="194" t="s">
        <v>12</v>
      </c>
      <c r="B17" s="110" t="s">
        <v>36</v>
      </c>
      <c r="C17" s="198">
        <f t="shared" si="0"/>
        <v>0</v>
      </c>
      <c r="D17" s="131"/>
      <c r="E17" s="131"/>
      <c r="F17" s="131"/>
      <c r="G17" s="131"/>
      <c r="H17" s="131"/>
      <c r="I17" s="131"/>
      <c r="J17" s="198">
        <f t="shared" si="1"/>
        <v>0</v>
      </c>
      <c r="K17" s="131"/>
      <c r="L17" s="131"/>
      <c r="M17" s="131"/>
      <c r="N17" s="131"/>
      <c r="O17" s="131"/>
      <c r="P17" s="131"/>
      <c r="Q17" s="244"/>
      <c r="R17" s="244"/>
      <c r="S17" s="244"/>
    </row>
    <row r="18" spans="1:19" ht="12.75">
      <c r="A18" s="194" t="s">
        <v>13</v>
      </c>
      <c r="B18" s="110" t="s">
        <v>37</v>
      </c>
      <c r="C18" s="198">
        <f t="shared" si="0"/>
        <v>0</v>
      </c>
      <c r="D18" s="131"/>
      <c r="E18" s="131"/>
      <c r="F18" s="131"/>
      <c r="G18" s="131"/>
      <c r="H18" s="131"/>
      <c r="I18" s="131"/>
      <c r="J18" s="198">
        <f t="shared" si="1"/>
        <v>0</v>
      </c>
      <c r="K18" s="131"/>
      <c r="L18" s="131"/>
      <c r="M18" s="131"/>
      <c r="N18" s="131"/>
      <c r="O18" s="131"/>
      <c r="P18" s="131"/>
      <c r="Q18" s="244"/>
      <c r="R18" s="244"/>
      <c r="S18" s="244"/>
    </row>
    <row r="19" spans="1:19" ht="12.75">
      <c r="A19" s="194" t="s">
        <v>14</v>
      </c>
      <c r="B19" s="110" t="s">
        <v>38</v>
      </c>
      <c r="C19" s="198">
        <f t="shared" si="0"/>
        <v>0</v>
      </c>
      <c r="D19" s="131"/>
      <c r="E19" s="131"/>
      <c r="F19" s="131"/>
      <c r="G19" s="131"/>
      <c r="H19" s="131"/>
      <c r="I19" s="131"/>
      <c r="J19" s="198">
        <f t="shared" si="1"/>
        <v>0</v>
      </c>
      <c r="K19" s="131"/>
      <c r="L19" s="131"/>
      <c r="M19" s="131"/>
      <c r="N19" s="131"/>
      <c r="O19" s="131"/>
      <c r="P19" s="131"/>
      <c r="Q19" s="244"/>
      <c r="R19" s="244"/>
      <c r="S19" s="244"/>
    </row>
    <row r="20" spans="1:19" ht="12.75">
      <c r="A20" s="194" t="s">
        <v>15</v>
      </c>
      <c r="B20" s="110" t="s">
        <v>39</v>
      </c>
      <c r="C20" s="198">
        <f t="shared" si="0"/>
        <v>0</v>
      </c>
      <c r="D20" s="131"/>
      <c r="E20" s="131"/>
      <c r="F20" s="131"/>
      <c r="G20" s="131"/>
      <c r="H20" s="131"/>
      <c r="I20" s="131"/>
      <c r="J20" s="198">
        <f t="shared" si="1"/>
        <v>0</v>
      </c>
      <c r="K20" s="131"/>
      <c r="L20" s="131"/>
      <c r="M20" s="131"/>
      <c r="N20" s="131"/>
      <c r="O20" s="131"/>
      <c r="P20" s="131"/>
      <c r="Q20" s="244"/>
      <c r="R20" s="244"/>
      <c r="S20" s="244"/>
    </row>
    <row r="21" spans="1:19" ht="12.75">
      <c r="A21" s="194" t="s">
        <v>16</v>
      </c>
      <c r="B21" s="110" t="s">
        <v>40</v>
      </c>
      <c r="C21" s="198">
        <f t="shared" si="0"/>
        <v>0</v>
      </c>
      <c r="D21" s="131"/>
      <c r="E21" s="131"/>
      <c r="F21" s="131"/>
      <c r="G21" s="131"/>
      <c r="H21" s="131"/>
      <c r="I21" s="131"/>
      <c r="J21" s="198">
        <f t="shared" si="1"/>
        <v>0</v>
      </c>
      <c r="K21" s="131"/>
      <c r="L21" s="131"/>
      <c r="M21" s="131"/>
      <c r="N21" s="131"/>
      <c r="O21" s="131"/>
      <c r="P21" s="131"/>
      <c r="Q21" s="244"/>
      <c r="R21" s="244"/>
      <c r="S21" s="244"/>
    </row>
    <row r="22" spans="1:19" ht="12.75">
      <c r="A22" s="194" t="s">
        <v>17</v>
      </c>
      <c r="B22" s="110" t="s">
        <v>41</v>
      </c>
      <c r="C22" s="198">
        <f t="shared" si="0"/>
        <v>0</v>
      </c>
      <c r="D22" s="131"/>
      <c r="E22" s="131"/>
      <c r="F22" s="131"/>
      <c r="G22" s="131"/>
      <c r="H22" s="131"/>
      <c r="I22" s="131"/>
      <c r="J22" s="198">
        <f t="shared" si="1"/>
        <v>0</v>
      </c>
      <c r="K22" s="131"/>
      <c r="L22" s="131"/>
      <c r="M22" s="131"/>
      <c r="N22" s="131"/>
      <c r="O22" s="131"/>
      <c r="P22" s="131"/>
      <c r="Q22" s="244"/>
      <c r="R22" s="244"/>
      <c r="S22" s="244"/>
    </row>
    <row r="23" spans="1:19" ht="12.75">
      <c r="A23" s="194" t="s">
        <v>443</v>
      </c>
      <c r="B23" s="110" t="s">
        <v>42</v>
      </c>
      <c r="C23" s="198">
        <f t="shared" si="0"/>
        <v>0</v>
      </c>
      <c r="D23" s="131"/>
      <c r="E23" s="131"/>
      <c r="F23" s="131"/>
      <c r="G23" s="131"/>
      <c r="H23" s="131"/>
      <c r="I23" s="131"/>
      <c r="J23" s="198">
        <f t="shared" si="1"/>
        <v>0</v>
      </c>
      <c r="K23" s="131"/>
      <c r="L23" s="131"/>
      <c r="M23" s="131"/>
      <c r="N23" s="131"/>
      <c r="O23" s="131"/>
      <c r="P23" s="131"/>
      <c r="Q23" s="244"/>
      <c r="R23" s="244"/>
      <c r="S23" s="244"/>
    </row>
    <row r="24" spans="1:19" ht="12.75">
      <c r="A24" s="194" t="s">
        <v>444</v>
      </c>
      <c r="B24" s="110" t="s">
        <v>43</v>
      </c>
      <c r="C24" s="198">
        <f t="shared" si="0"/>
        <v>0</v>
      </c>
      <c r="D24" s="131"/>
      <c r="E24" s="131"/>
      <c r="F24" s="131"/>
      <c r="G24" s="131"/>
      <c r="H24" s="131"/>
      <c r="I24" s="131"/>
      <c r="J24" s="198">
        <f t="shared" si="1"/>
        <v>0</v>
      </c>
      <c r="K24" s="131"/>
      <c r="L24" s="131"/>
      <c r="M24" s="131"/>
      <c r="N24" s="131"/>
      <c r="O24" s="131"/>
      <c r="P24" s="131"/>
      <c r="Q24" s="244"/>
      <c r="R24" s="244"/>
      <c r="S24" s="244"/>
    </row>
    <row r="25" spans="1:19" ht="12.75">
      <c r="A25" s="194" t="s">
        <v>445</v>
      </c>
      <c r="B25" s="110" t="s">
        <v>44</v>
      </c>
      <c r="C25" s="198">
        <f t="shared" si="0"/>
        <v>0</v>
      </c>
      <c r="D25" s="131"/>
      <c r="E25" s="131"/>
      <c r="F25" s="131"/>
      <c r="G25" s="131"/>
      <c r="H25" s="131"/>
      <c r="I25" s="131"/>
      <c r="J25" s="198">
        <f t="shared" si="1"/>
        <v>0</v>
      </c>
      <c r="K25" s="131"/>
      <c r="L25" s="131"/>
      <c r="M25" s="131"/>
      <c r="N25" s="131"/>
      <c r="O25" s="131"/>
      <c r="P25" s="131"/>
      <c r="Q25" s="244"/>
      <c r="R25" s="244"/>
      <c r="S25" s="244"/>
    </row>
    <row r="26" spans="1:19" ht="12.75">
      <c r="A26" s="194" t="s">
        <v>446</v>
      </c>
      <c r="B26" s="110" t="s">
        <v>45</v>
      </c>
      <c r="C26" s="198">
        <f t="shared" si="0"/>
        <v>0</v>
      </c>
      <c r="D26" s="131"/>
      <c r="E26" s="131"/>
      <c r="F26" s="131"/>
      <c r="G26" s="131"/>
      <c r="H26" s="131"/>
      <c r="I26" s="131"/>
      <c r="J26" s="198">
        <f t="shared" si="1"/>
        <v>0</v>
      </c>
      <c r="K26" s="131"/>
      <c r="L26" s="131"/>
      <c r="M26" s="131"/>
      <c r="N26" s="131"/>
      <c r="O26" s="131"/>
      <c r="P26" s="131"/>
      <c r="Q26" s="244"/>
      <c r="R26" s="244"/>
      <c r="S26" s="244"/>
    </row>
    <row r="27" spans="1:19" ht="12.75">
      <c r="A27" s="194" t="s">
        <v>18</v>
      </c>
      <c r="B27" s="110" t="s">
        <v>46</v>
      </c>
      <c r="C27" s="198">
        <f t="shared" si="0"/>
        <v>0</v>
      </c>
      <c r="D27" s="131"/>
      <c r="E27" s="131"/>
      <c r="F27" s="131"/>
      <c r="G27" s="131"/>
      <c r="H27" s="131"/>
      <c r="I27" s="131"/>
      <c r="J27" s="198">
        <f t="shared" si="1"/>
        <v>0</v>
      </c>
      <c r="K27" s="131"/>
      <c r="L27" s="131"/>
      <c r="M27" s="131"/>
      <c r="N27" s="131"/>
      <c r="O27" s="131"/>
      <c r="P27" s="131"/>
      <c r="Q27" s="244"/>
      <c r="R27" s="244"/>
      <c r="S27" s="244"/>
    </row>
    <row r="28" spans="1:19" ht="12.75">
      <c r="A28" s="194" t="s">
        <v>19</v>
      </c>
      <c r="B28" s="110" t="s">
        <v>47</v>
      </c>
      <c r="C28" s="198">
        <f t="shared" si="0"/>
        <v>0</v>
      </c>
      <c r="D28" s="131"/>
      <c r="E28" s="131"/>
      <c r="F28" s="131"/>
      <c r="G28" s="131"/>
      <c r="H28" s="131"/>
      <c r="I28" s="131"/>
      <c r="J28" s="198">
        <f t="shared" si="1"/>
        <v>0</v>
      </c>
      <c r="K28" s="131"/>
      <c r="L28" s="131"/>
      <c r="M28" s="131"/>
      <c r="N28" s="131"/>
      <c r="O28" s="131"/>
      <c r="P28" s="131"/>
      <c r="Q28" s="244"/>
      <c r="R28" s="244"/>
      <c r="S28" s="244"/>
    </row>
    <row r="29" spans="1:19" ht="25.5">
      <c r="A29" s="194" t="s">
        <v>447</v>
      </c>
      <c r="B29" s="110" t="s">
        <v>48</v>
      </c>
      <c r="C29" s="198">
        <f t="shared" si="0"/>
        <v>0</v>
      </c>
      <c r="D29" s="131"/>
      <c r="E29" s="131"/>
      <c r="F29" s="131"/>
      <c r="G29" s="131"/>
      <c r="H29" s="131"/>
      <c r="I29" s="131"/>
      <c r="J29" s="198">
        <f t="shared" si="1"/>
        <v>0</v>
      </c>
      <c r="K29" s="131"/>
      <c r="L29" s="131"/>
      <c r="M29" s="131"/>
      <c r="N29" s="131"/>
      <c r="O29" s="131"/>
      <c r="P29" s="131"/>
      <c r="Q29" s="244"/>
      <c r="R29" s="244"/>
      <c r="S29" s="244"/>
    </row>
    <row r="30" spans="1:19" ht="12.75">
      <c r="A30" s="194" t="s">
        <v>20</v>
      </c>
      <c r="B30" s="110" t="s">
        <v>49</v>
      </c>
      <c r="C30" s="198">
        <f t="shared" si="0"/>
        <v>0</v>
      </c>
      <c r="D30" s="131"/>
      <c r="E30" s="131"/>
      <c r="F30" s="131"/>
      <c r="G30" s="131"/>
      <c r="H30" s="131"/>
      <c r="I30" s="131"/>
      <c r="J30" s="198">
        <f t="shared" si="1"/>
        <v>0</v>
      </c>
      <c r="K30" s="131"/>
      <c r="L30" s="131"/>
      <c r="M30" s="131"/>
      <c r="N30" s="131"/>
      <c r="O30" s="131"/>
      <c r="P30" s="131"/>
      <c r="Q30" s="244"/>
      <c r="R30" s="244"/>
      <c r="S30" s="244"/>
    </row>
    <row r="31" spans="1:19" ht="12.75">
      <c r="A31" s="51" t="s">
        <v>448</v>
      </c>
      <c r="B31" s="130">
        <v>26</v>
      </c>
      <c r="C31" s="198">
        <f t="shared" si="0"/>
        <v>0</v>
      </c>
      <c r="D31" s="131"/>
      <c r="E31" s="131"/>
      <c r="F31" s="131"/>
      <c r="G31" s="131"/>
      <c r="H31" s="131"/>
      <c r="I31" s="131"/>
      <c r="J31" s="198">
        <f t="shared" si="1"/>
        <v>0</v>
      </c>
      <c r="K31" s="131"/>
      <c r="L31" s="131"/>
      <c r="M31" s="131"/>
      <c r="N31" s="131"/>
      <c r="O31" s="131"/>
      <c r="P31" s="131"/>
      <c r="Q31" s="244"/>
      <c r="R31" s="244"/>
      <c r="S31" s="244"/>
    </row>
    <row r="32" spans="1:19" ht="12.75">
      <c r="A32" s="194" t="s">
        <v>449</v>
      </c>
      <c r="B32" s="110" t="s">
        <v>51</v>
      </c>
      <c r="C32" s="198">
        <f t="shared" si="0"/>
        <v>0</v>
      </c>
      <c r="D32" s="131"/>
      <c r="E32" s="131"/>
      <c r="F32" s="131"/>
      <c r="G32" s="131"/>
      <c r="H32" s="131"/>
      <c r="I32" s="131"/>
      <c r="J32" s="198">
        <f t="shared" si="1"/>
        <v>0</v>
      </c>
      <c r="K32" s="131"/>
      <c r="L32" s="131"/>
      <c r="M32" s="131"/>
      <c r="N32" s="131"/>
      <c r="O32" s="131"/>
      <c r="P32" s="131"/>
      <c r="Q32" s="244"/>
      <c r="R32" s="244"/>
      <c r="S32" s="244"/>
    </row>
    <row r="33" spans="1:19" ht="12.75">
      <c r="A33" s="194" t="s">
        <v>21</v>
      </c>
      <c r="B33" s="110" t="s">
        <v>52</v>
      </c>
      <c r="C33" s="198">
        <f t="shared" si="0"/>
        <v>0</v>
      </c>
      <c r="D33" s="131"/>
      <c r="E33" s="131"/>
      <c r="F33" s="131"/>
      <c r="G33" s="131"/>
      <c r="H33" s="131"/>
      <c r="I33" s="131"/>
      <c r="J33" s="198">
        <f t="shared" si="1"/>
        <v>0</v>
      </c>
      <c r="K33" s="131"/>
      <c r="L33" s="131"/>
      <c r="M33" s="131"/>
      <c r="N33" s="131"/>
      <c r="O33" s="131"/>
      <c r="P33" s="131"/>
      <c r="Q33" s="244"/>
      <c r="R33" s="244"/>
      <c r="S33" s="244"/>
    </row>
    <row r="34" spans="1:19" ht="12.75">
      <c r="A34" s="194" t="s">
        <v>188</v>
      </c>
      <c r="B34" s="110" t="s">
        <v>53</v>
      </c>
      <c r="C34" s="198">
        <f t="shared" si="0"/>
        <v>0</v>
      </c>
      <c r="D34" s="131"/>
      <c r="E34" s="131"/>
      <c r="F34" s="131"/>
      <c r="G34" s="131"/>
      <c r="H34" s="131"/>
      <c r="I34" s="131"/>
      <c r="J34" s="198">
        <f t="shared" si="1"/>
        <v>0</v>
      </c>
      <c r="K34" s="131"/>
      <c r="L34" s="131"/>
      <c r="M34" s="131"/>
      <c r="N34" s="131"/>
      <c r="O34" s="131"/>
      <c r="P34" s="131"/>
      <c r="Q34" s="244"/>
      <c r="R34" s="244"/>
      <c r="S34" s="244"/>
    </row>
    <row r="35" spans="1:19" ht="12.75">
      <c r="A35" s="194" t="s">
        <v>22</v>
      </c>
      <c r="B35" s="110" t="s">
        <v>81</v>
      </c>
      <c r="C35" s="198">
        <f t="shared" si="0"/>
        <v>0</v>
      </c>
      <c r="D35" s="131"/>
      <c r="E35" s="131"/>
      <c r="F35" s="131"/>
      <c r="G35" s="131"/>
      <c r="H35" s="131"/>
      <c r="I35" s="131"/>
      <c r="J35" s="198">
        <f t="shared" si="1"/>
        <v>0</v>
      </c>
      <c r="K35" s="131"/>
      <c r="L35" s="131"/>
      <c r="M35" s="131"/>
      <c r="N35" s="131"/>
      <c r="O35" s="131"/>
      <c r="P35" s="131"/>
      <c r="Q35" s="244"/>
      <c r="R35" s="244"/>
      <c r="S35" s="244"/>
    </row>
    <row r="36" spans="1:19" ht="12.75">
      <c r="A36" s="194" t="s">
        <v>23</v>
      </c>
      <c r="B36" s="110" t="s">
        <v>82</v>
      </c>
      <c r="C36" s="198">
        <f t="shared" si="0"/>
        <v>0</v>
      </c>
      <c r="D36" s="131"/>
      <c r="E36" s="131"/>
      <c r="F36" s="131"/>
      <c r="G36" s="131"/>
      <c r="H36" s="131"/>
      <c r="I36" s="131"/>
      <c r="J36" s="198">
        <f t="shared" si="1"/>
        <v>0</v>
      </c>
      <c r="K36" s="131"/>
      <c r="L36" s="131"/>
      <c r="M36" s="131"/>
      <c r="N36" s="131"/>
      <c r="O36" s="131"/>
      <c r="P36" s="131"/>
      <c r="Q36" s="244"/>
      <c r="R36" s="244"/>
      <c r="S36" s="244"/>
    </row>
    <row r="37" spans="1:19" ht="12.75">
      <c r="A37" s="194" t="s">
        <v>24</v>
      </c>
      <c r="B37" s="110" t="s">
        <v>83</v>
      </c>
      <c r="C37" s="198">
        <f t="shared" si="0"/>
        <v>0</v>
      </c>
      <c r="D37" s="131"/>
      <c r="E37" s="131"/>
      <c r="F37" s="131"/>
      <c r="G37" s="131"/>
      <c r="H37" s="131"/>
      <c r="I37" s="131"/>
      <c r="J37" s="198">
        <f t="shared" si="1"/>
        <v>0</v>
      </c>
      <c r="K37" s="131"/>
      <c r="L37" s="131"/>
      <c r="M37" s="131"/>
      <c r="N37" s="131"/>
      <c r="O37" s="131"/>
      <c r="P37" s="131"/>
      <c r="Q37" s="244"/>
      <c r="R37" s="244"/>
      <c r="S37" s="244"/>
    </row>
    <row r="38" spans="1:19" ht="12.75">
      <c r="A38" s="194" t="s">
        <v>25</v>
      </c>
      <c r="B38" s="110" t="s">
        <v>84</v>
      </c>
      <c r="C38" s="198">
        <f t="shared" si="0"/>
        <v>0</v>
      </c>
      <c r="D38" s="131"/>
      <c r="E38" s="131"/>
      <c r="F38" s="131"/>
      <c r="G38" s="131"/>
      <c r="H38" s="131"/>
      <c r="I38" s="131"/>
      <c r="J38" s="198">
        <f t="shared" si="1"/>
        <v>0</v>
      </c>
      <c r="K38" s="131"/>
      <c r="L38" s="131"/>
      <c r="M38" s="131"/>
      <c r="N38" s="131"/>
      <c r="O38" s="131"/>
      <c r="P38" s="131"/>
      <c r="Q38" s="244"/>
      <c r="R38" s="244"/>
      <c r="S38" s="244"/>
    </row>
    <row r="39" spans="1:19" ht="25.5">
      <c r="A39" s="194" t="s">
        <v>54</v>
      </c>
      <c r="B39" s="110" t="s">
        <v>85</v>
      </c>
      <c r="C39" s="198">
        <f t="shared" si="0"/>
        <v>0</v>
      </c>
      <c r="D39" s="131"/>
      <c r="E39" s="131"/>
      <c r="F39" s="131"/>
      <c r="G39" s="131"/>
      <c r="H39" s="131"/>
      <c r="I39" s="131"/>
      <c r="J39" s="198">
        <f t="shared" si="1"/>
        <v>0</v>
      </c>
      <c r="K39" s="131"/>
      <c r="L39" s="131"/>
      <c r="M39" s="131"/>
      <c r="N39" s="131"/>
      <c r="O39" s="131"/>
      <c r="P39" s="131"/>
      <c r="Q39" s="244"/>
      <c r="R39" s="244"/>
      <c r="S39" s="244"/>
    </row>
    <row r="40" spans="1:19" ht="12.75">
      <c r="A40" s="194" t="s">
        <v>450</v>
      </c>
      <c r="B40" s="110" t="s">
        <v>86</v>
      </c>
      <c r="C40" s="198">
        <f t="shared" si="0"/>
        <v>0</v>
      </c>
      <c r="D40" s="131"/>
      <c r="E40" s="131"/>
      <c r="F40" s="131"/>
      <c r="G40" s="131"/>
      <c r="H40" s="131"/>
      <c r="I40" s="131"/>
      <c r="J40" s="198">
        <f t="shared" si="1"/>
        <v>0</v>
      </c>
      <c r="K40" s="131"/>
      <c r="L40" s="131"/>
      <c r="M40" s="131"/>
      <c r="N40" s="131"/>
      <c r="O40" s="131"/>
      <c r="P40" s="131"/>
      <c r="Q40" s="244"/>
      <c r="R40" s="244"/>
      <c r="S40" s="244"/>
    </row>
    <row r="41" spans="1:19" ht="12.75">
      <c r="A41" s="194" t="s">
        <v>451</v>
      </c>
      <c r="B41" s="110" t="s">
        <v>87</v>
      </c>
      <c r="C41" s="198">
        <f t="shared" si="0"/>
        <v>0</v>
      </c>
      <c r="D41" s="131"/>
      <c r="E41" s="131"/>
      <c r="F41" s="131"/>
      <c r="G41" s="131"/>
      <c r="H41" s="131"/>
      <c r="I41" s="131"/>
      <c r="J41" s="198">
        <f t="shared" si="1"/>
        <v>0</v>
      </c>
      <c r="K41" s="131"/>
      <c r="L41" s="131"/>
      <c r="M41" s="131"/>
      <c r="N41" s="131"/>
      <c r="O41" s="131"/>
      <c r="P41" s="131"/>
      <c r="Q41" s="244"/>
      <c r="R41" s="244"/>
      <c r="S41" s="244"/>
    </row>
    <row r="42" spans="1:19" ht="12.75">
      <c r="A42" s="194" t="s">
        <v>55</v>
      </c>
      <c r="B42" s="110" t="s">
        <v>88</v>
      </c>
      <c r="C42" s="198">
        <f t="shared" si="0"/>
        <v>0</v>
      </c>
      <c r="D42" s="131"/>
      <c r="E42" s="131"/>
      <c r="F42" s="131"/>
      <c r="G42" s="131"/>
      <c r="H42" s="131"/>
      <c r="I42" s="131"/>
      <c r="J42" s="198">
        <f t="shared" si="1"/>
        <v>0</v>
      </c>
      <c r="K42" s="131"/>
      <c r="L42" s="131"/>
      <c r="M42" s="131"/>
      <c r="N42" s="131"/>
      <c r="O42" s="131"/>
      <c r="P42" s="131"/>
      <c r="Q42" s="244"/>
      <c r="R42" s="244"/>
      <c r="S42" s="244"/>
    </row>
    <row r="43" spans="1:19" ht="12.75">
      <c r="A43" s="194" t="s">
        <v>452</v>
      </c>
      <c r="B43" s="110" t="s">
        <v>89</v>
      </c>
      <c r="C43" s="198">
        <f t="shared" si="0"/>
        <v>0</v>
      </c>
      <c r="D43" s="131"/>
      <c r="E43" s="131"/>
      <c r="F43" s="131"/>
      <c r="G43" s="131"/>
      <c r="H43" s="131"/>
      <c r="I43" s="131"/>
      <c r="J43" s="198">
        <f t="shared" si="1"/>
        <v>0</v>
      </c>
      <c r="K43" s="131"/>
      <c r="L43" s="131"/>
      <c r="M43" s="131"/>
      <c r="N43" s="131"/>
      <c r="O43" s="131"/>
      <c r="P43" s="131"/>
      <c r="Q43" s="244"/>
      <c r="R43" s="244"/>
      <c r="S43" s="244"/>
    </row>
    <row r="44" spans="1:19" ht="12.75">
      <c r="A44" s="194" t="s">
        <v>56</v>
      </c>
      <c r="B44" s="110" t="s">
        <v>90</v>
      </c>
      <c r="C44" s="198">
        <f t="shared" si="0"/>
        <v>0</v>
      </c>
      <c r="D44" s="131"/>
      <c r="E44" s="131"/>
      <c r="F44" s="131"/>
      <c r="G44" s="131"/>
      <c r="H44" s="131"/>
      <c r="I44" s="131"/>
      <c r="J44" s="198">
        <f t="shared" si="1"/>
        <v>0</v>
      </c>
      <c r="K44" s="131"/>
      <c r="L44" s="131"/>
      <c r="M44" s="131"/>
      <c r="N44" s="131"/>
      <c r="O44" s="131"/>
      <c r="P44" s="131"/>
      <c r="Q44" s="244"/>
      <c r="R44" s="244"/>
      <c r="S44" s="244"/>
    </row>
    <row r="45" spans="1:19" ht="12.75">
      <c r="A45" s="194" t="s">
        <v>57</v>
      </c>
      <c r="B45" s="110" t="s">
        <v>91</v>
      </c>
      <c r="C45" s="198">
        <f t="shared" si="0"/>
        <v>0</v>
      </c>
      <c r="D45" s="131"/>
      <c r="E45" s="131"/>
      <c r="F45" s="131"/>
      <c r="G45" s="131"/>
      <c r="H45" s="131"/>
      <c r="I45" s="131"/>
      <c r="J45" s="198">
        <f t="shared" si="1"/>
        <v>0</v>
      </c>
      <c r="K45" s="131"/>
      <c r="L45" s="131"/>
      <c r="M45" s="131"/>
      <c r="N45" s="131"/>
      <c r="O45" s="131"/>
      <c r="P45" s="131"/>
      <c r="Q45" s="244"/>
      <c r="R45" s="244"/>
      <c r="S45" s="244"/>
    </row>
    <row r="46" spans="1:19" ht="12.75">
      <c r="A46" s="194" t="s">
        <v>453</v>
      </c>
      <c r="B46" s="110" t="s">
        <v>92</v>
      </c>
      <c r="C46" s="198">
        <f t="shared" si="0"/>
        <v>0</v>
      </c>
      <c r="D46" s="131"/>
      <c r="E46" s="131"/>
      <c r="F46" s="131"/>
      <c r="G46" s="131"/>
      <c r="H46" s="131"/>
      <c r="I46" s="131"/>
      <c r="J46" s="198">
        <f t="shared" si="1"/>
        <v>0</v>
      </c>
      <c r="K46" s="131"/>
      <c r="L46" s="131"/>
      <c r="M46" s="131"/>
      <c r="N46" s="131"/>
      <c r="O46" s="131"/>
      <c r="P46" s="131"/>
      <c r="Q46" s="244"/>
      <c r="R46" s="244"/>
      <c r="S46" s="244"/>
    </row>
    <row r="47" spans="1:19" ht="12.75">
      <c r="A47" s="194" t="s">
        <v>58</v>
      </c>
      <c r="B47" s="110" t="s">
        <v>93</v>
      </c>
      <c r="C47" s="198">
        <f t="shared" si="0"/>
        <v>0</v>
      </c>
      <c r="D47" s="131"/>
      <c r="E47" s="131"/>
      <c r="F47" s="131"/>
      <c r="G47" s="131"/>
      <c r="H47" s="131"/>
      <c r="I47" s="131"/>
      <c r="J47" s="198">
        <f t="shared" si="1"/>
        <v>0</v>
      </c>
      <c r="K47" s="131"/>
      <c r="L47" s="131"/>
      <c r="M47" s="131"/>
      <c r="N47" s="131"/>
      <c r="O47" s="131"/>
      <c r="P47" s="131"/>
      <c r="Q47" s="244"/>
      <c r="R47" s="244"/>
      <c r="S47" s="244"/>
    </row>
    <row r="48" spans="1:19" ht="12.75">
      <c r="A48" s="194" t="s">
        <v>454</v>
      </c>
      <c r="B48" s="110" t="s">
        <v>94</v>
      </c>
      <c r="C48" s="198">
        <f t="shared" si="0"/>
        <v>0</v>
      </c>
      <c r="D48" s="131"/>
      <c r="E48" s="131"/>
      <c r="F48" s="131"/>
      <c r="G48" s="131"/>
      <c r="H48" s="131"/>
      <c r="I48" s="131"/>
      <c r="J48" s="198">
        <f t="shared" si="1"/>
        <v>0</v>
      </c>
      <c r="K48" s="131"/>
      <c r="L48" s="131"/>
      <c r="M48" s="131"/>
      <c r="N48" s="131"/>
      <c r="O48" s="131"/>
      <c r="P48" s="131"/>
      <c r="Q48" s="244"/>
      <c r="R48" s="244"/>
      <c r="S48" s="244"/>
    </row>
    <row r="49" spans="1:19" ht="12.75">
      <c r="A49" s="194" t="s">
        <v>455</v>
      </c>
      <c r="B49" s="110" t="s">
        <v>95</v>
      </c>
      <c r="C49" s="198">
        <f t="shared" si="0"/>
        <v>0</v>
      </c>
      <c r="D49" s="131"/>
      <c r="E49" s="131"/>
      <c r="F49" s="131"/>
      <c r="G49" s="131"/>
      <c r="H49" s="131"/>
      <c r="I49" s="131"/>
      <c r="J49" s="198">
        <f t="shared" si="1"/>
        <v>0</v>
      </c>
      <c r="K49" s="131"/>
      <c r="L49" s="131"/>
      <c r="M49" s="131"/>
      <c r="N49" s="131"/>
      <c r="O49" s="131"/>
      <c r="P49" s="131"/>
      <c r="Q49" s="244"/>
      <c r="R49" s="244"/>
      <c r="S49" s="244"/>
    </row>
    <row r="50" spans="1:19" ht="12.75">
      <c r="A50" s="194" t="s">
        <v>190</v>
      </c>
      <c r="B50" s="110" t="s">
        <v>96</v>
      </c>
      <c r="C50" s="198">
        <f t="shared" si="0"/>
        <v>0</v>
      </c>
      <c r="D50" s="131"/>
      <c r="E50" s="131"/>
      <c r="F50" s="131"/>
      <c r="G50" s="131"/>
      <c r="H50" s="131"/>
      <c r="I50" s="131"/>
      <c r="J50" s="198">
        <f t="shared" si="1"/>
        <v>0</v>
      </c>
      <c r="K50" s="131"/>
      <c r="L50" s="131"/>
      <c r="M50" s="131"/>
      <c r="N50" s="131"/>
      <c r="O50" s="131"/>
      <c r="P50" s="131"/>
      <c r="Q50" s="244"/>
      <c r="R50" s="244"/>
      <c r="S50" s="244"/>
    </row>
    <row r="51" spans="1:19" ht="12.75">
      <c r="A51" s="194" t="s">
        <v>59</v>
      </c>
      <c r="B51" s="110" t="s">
        <v>97</v>
      </c>
      <c r="C51" s="198">
        <f t="shared" si="0"/>
        <v>0</v>
      </c>
      <c r="D51" s="131"/>
      <c r="E51" s="131"/>
      <c r="F51" s="131"/>
      <c r="G51" s="131"/>
      <c r="H51" s="131"/>
      <c r="I51" s="131"/>
      <c r="J51" s="198">
        <f t="shared" si="1"/>
        <v>0</v>
      </c>
      <c r="K51" s="131"/>
      <c r="L51" s="131"/>
      <c r="M51" s="131"/>
      <c r="N51" s="131"/>
      <c r="O51" s="131"/>
      <c r="P51" s="131"/>
      <c r="Q51" s="244"/>
      <c r="R51" s="244"/>
      <c r="S51" s="244"/>
    </row>
    <row r="52" spans="1:19" ht="12.75">
      <c r="A52" s="194" t="s">
        <v>60</v>
      </c>
      <c r="B52" s="110" t="s">
        <v>98</v>
      </c>
      <c r="C52" s="198">
        <f t="shared" si="0"/>
        <v>0</v>
      </c>
      <c r="D52" s="131"/>
      <c r="E52" s="131"/>
      <c r="F52" s="131"/>
      <c r="G52" s="131"/>
      <c r="H52" s="131"/>
      <c r="I52" s="131"/>
      <c r="J52" s="198">
        <f t="shared" si="1"/>
        <v>0</v>
      </c>
      <c r="K52" s="131"/>
      <c r="L52" s="131"/>
      <c r="M52" s="131"/>
      <c r="N52" s="131"/>
      <c r="O52" s="131"/>
      <c r="P52" s="131"/>
      <c r="Q52" s="244"/>
      <c r="R52" s="244"/>
      <c r="S52" s="244"/>
    </row>
    <row r="53" spans="1:19" ht="12.75">
      <c r="A53" s="194" t="s">
        <v>456</v>
      </c>
      <c r="B53" s="110" t="s">
        <v>99</v>
      </c>
      <c r="C53" s="198">
        <f t="shared" si="0"/>
        <v>0</v>
      </c>
      <c r="D53" s="131"/>
      <c r="E53" s="131"/>
      <c r="F53" s="131"/>
      <c r="G53" s="131"/>
      <c r="H53" s="131"/>
      <c r="I53" s="131"/>
      <c r="J53" s="198">
        <f t="shared" si="1"/>
        <v>0</v>
      </c>
      <c r="K53" s="131"/>
      <c r="L53" s="131"/>
      <c r="M53" s="131"/>
      <c r="N53" s="131"/>
      <c r="O53" s="131"/>
      <c r="P53" s="131"/>
      <c r="Q53" s="244"/>
      <c r="R53" s="244"/>
      <c r="S53" s="244"/>
    </row>
    <row r="54" spans="1:19" ht="12.75">
      <c r="A54" s="194" t="s">
        <v>61</v>
      </c>
      <c r="B54" s="110" t="s">
        <v>100</v>
      </c>
      <c r="C54" s="198">
        <f t="shared" si="0"/>
        <v>0</v>
      </c>
      <c r="D54" s="131"/>
      <c r="E54" s="131"/>
      <c r="F54" s="131"/>
      <c r="G54" s="131"/>
      <c r="H54" s="131"/>
      <c r="I54" s="131"/>
      <c r="J54" s="198">
        <f t="shared" si="1"/>
        <v>0</v>
      </c>
      <c r="K54" s="131"/>
      <c r="L54" s="131"/>
      <c r="M54" s="131"/>
      <c r="N54" s="131"/>
      <c r="O54" s="131"/>
      <c r="P54" s="131"/>
      <c r="Q54" s="244"/>
      <c r="R54" s="244"/>
      <c r="S54" s="244"/>
    </row>
    <row r="55" spans="1:19" ht="12.75">
      <c r="A55" s="194" t="s">
        <v>62</v>
      </c>
      <c r="B55" s="110" t="s">
        <v>101</v>
      </c>
      <c r="C55" s="198">
        <f t="shared" si="0"/>
        <v>0</v>
      </c>
      <c r="D55" s="131"/>
      <c r="E55" s="131"/>
      <c r="F55" s="131"/>
      <c r="G55" s="131"/>
      <c r="H55" s="131"/>
      <c r="I55" s="131"/>
      <c r="J55" s="198">
        <f t="shared" si="1"/>
        <v>0</v>
      </c>
      <c r="K55" s="131"/>
      <c r="L55" s="131"/>
      <c r="M55" s="131"/>
      <c r="N55" s="131"/>
      <c r="O55" s="131"/>
      <c r="P55" s="131"/>
      <c r="Q55" s="244"/>
      <c r="R55" s="244"/>
      <c r="S55" s="244"/>
    </row>
    <row r="56" spans="1:19" ht="12.75">
      <c r="A56" s="194" t="s">
        <v>457</v>
      </c>
      <c r="B56" s="110" t="s">
        <v>102</v>
      </c>
      <c r="C56" s="198">
        <f t="shared" si="0"/>
        <v>0</v>
      </c>
      <c r="D56" s="131"/>
      <c r="E56" s="131"/>
      <c r="F56" s="131"/>
      <c r="G56" s="131"/>
      <c r="H56" s="131"/>
      <c r="I56" s="131"/>
      <c r="J56" s="198">
        <f t="shared" si="1"/>
        <v>0</v>
      </c>
      <c r="K56" s="131"/>
      <c r="L56" s="131"/>
      <c r="M56" s="131"/>
      <c r="N56" s="131"/>
      <c r="O56" s="131"/>
      <c r="P56" s="131"/>
      <c r="Q56" s="244"/>
      <c r="R56" s="244"/>
      <c r="S56" s="244"/>
    </row>
    <row r="57" spans="1:19" ht="12.75">
      <c r="A57" s="194" t="s">
        <v>458</v>
      </c>
      <c r="B57" s="110" t="s">
        <v>103</v>
      </c>
      <c r="C57" s="198">
        <f t="shared" si="0"/>
        <v>0</v>
      </c>
      <c r="D57" s="131"/>
      <c r="E57" s="131"/>
      <c r="F57" s="131"/>
      <c r="G57" s="131"/>
      <c r="H57" s="131"/>
      <c r="I57" s="131"/>
      <c r="J57" s="198">
        <f t="shared" si="1"/>
        <v>0</v>
      </c>
      <c r="K57" s="131"/>
      <c r="L57" s="131"/>
      <c r="M57" s="131"/>
      <c r="N57" s="131"/>
      <c r="O57" s="131"/>
      <c r="P57" s="131"/>
      <c r="Q57" s="244"/>
      <c r="R57" s="244"/>
      <c r="S57" s="244"/>
    </row>
    <row r="58" spans="1:19" ht="12.75">
      <c r="A58" s="194" t="s">
        <v>459</v>
      </c>
      <c r="B58" s="110" t="s">
        <v>104</v>
      </c>
      <c r="C58" s="198">
        <f t="shared" si="0"/>
        <v>0</v>
      </c>
      <c r="D58" s="131"/>
      <c r="E58" s="131"/>
      <c r="F58" s="131"/>
      <c r="G58" s="131"/>
      <c r="H58" s="131"/>
      <c r="I58" s="131"/>
      <c r="J58" s="198">
        <f t="shared" si="1"/>
        <v>0</v>
      </c>
      <c r="K58" s="131"/>
      <c r="L58" s="131"/>
      <c r="M58" s="131"/>
      <c r="N58" s="131"/>
      <c r="O58" s="131"/>
      <c r="P58" s="131"/>
      <c r="Q58" s="244"/>
      <c r="R58" s="244"/>
      <c r="S58" s="244"/>
    </row>
    <row r="59" spans="1:19" ht="12.75">
      <c r="A59" s="194" t="s">
        <v>63</v>
      </c>
      <c r="B59" s="110" t="s">
        <v>105</v>
      </c>
      <c r="C59" s="198">
        <f t="shared" si="0"/>
        <v>0</v>
      </c>
      <c r="D59" s="131"/>
      <c r="E59" s="131"/>
      <c r="F59" s="131"/>
      <c r="G59" s="131"/>
      <c r="H59" s="131"/>
      <c r="I59" s="131"/>
      <c r="J59" s="198">
        <f t="shared" si="1"/>
        <v>0</v>
      </c>
      <c r="K59" s="131"/>
      <c r="L59" s="131"/>
      <c r="M59" s="131"/>
      <c r="N59" s="131"/>
      <c r="O59" s="131"/>
      <c r="P59" s="131"/>
      <c r="Q59" s="244"/>
      <c r="R59" s="244"/>
      <c r="S59" s="244"/>
    </row>
    <row r="60" spans="1:19" ht="12.75">
      <c r="A60" s="194" t="s">
        <v>64</v>
      </c>
      <c r="B60" s="110" t="s">
        <v>106</v>
      </c>
      <c r="C60" s="198">
        <f t="shared" si="0"/>
        <v>0</v>
      </c>
      <c r="D60" s="131"/>
      <c r="E60" s="131"/>
      <c r="F60" s="131"/>
      <c r="G60" s="131"/>
      <c r="H60" s="131"/>
      <c r="I60" s="131"/>
      <c r="J60" s="198">
        <f t="shared" si="1"/>
        <v>0</v>
      </c>
      <c r="K60" s="131"/>
      <c r="L60" s="131"/>
      <c r="M60" s="131"/>
      <c r="N60" s="131"/>
      <c r="O60" s="131"/>
      <c r="P60" s="131"/>
      <c r="Q60" s="244"/>
      <c r="R60" s="244"/>
      <c r="S60" s="244"/>
    </row>
    <row r="61" spans="1:19" ht="12.75">
      <c r="A61" s="194" t="s">
        <v>65</v>
      </c>
      <c r="B61" s="110" t="s">
        <v>107</v>
      </c>
      <c r="C61" s="198">
        <f t="shared" si="0"/>
        <v>31</v>
      </c>
      <c r="D61" s="131">
        <v>31</v>
      </c>
      <c r="E61" s="131"/>
      <c r="F61" s="131">
        <v>23</v>
      </c>
      <c r="G61" s="131">
        <v>8</v>
      </c>
      <c r="H61" s="131"/>
      <c r="I61" s="131"/>
      <c r="J61" s="198">
        <f t="shared" si="1"/>
        <v>13</v>
      </c>
      <c r="K61" s="131">
        <v>13</v>
      </c>
      <c r="L61" s="131"/>
      <c r="M61" s="131">
        <v>11</v>
      </c>
      <c r="N61" s="131">
        <v>2</v>
      </c>
      <c r="O61" s="131"/>
      <c r="P61" s="131"/>
      <c r="Q61" s="244"/>
      <c r="R61" s="244"/>
      <c r="S61" s="244"/>
    </row>
    <row r="62" spans="1:19" ht="12.75">
      <c r="A62" s="194" t="s">
        <v>460</v>
      </c>
      <c r="B62" s="110" t="s">
        <v>108</v>
      </c>
      <c r="C62" s="198">
        <f t="shared" si="0"/>
        <v>0</v>
      </c>
      <c r="D62" s="131"/>
      <c r="E62" s="131"/>
      <c r="F62" s="131"/>
      <c r="G62" s="131"/>
      <c r="H62" s="131"/>
      <c r="I62" s="131"/>
      <c r="J62" s="198">
        <f t="shared" si="1"/>
        <v>0</v>
      </c>
      <c r="K62" s="131"/>
      <c r="L62" s="131"/>
      <c r="M62" s="131"/>
      <c r="N62" s="131"/>
      <c r="O62" s="131"/>
      <c r="P62" s="131"/>
      <c r="Q62" s="244"/>
      <c r="R62" s="244"/>
      <c r="S62" s="244"/>
    </row>
    <row r="63" spans="1:19" ht="12.75">
      <c r="A63" s="194" t="s">
        <v>461</v>
      </c>
      <c r="B63" s="110" t="s">
        <v>109</v>
      </c>
      <c r="C63" s="198">
        <f t="shared" si="0"/>
        <v>0</v>
      </c>
      <c r="D63" s="131"/>
      <c r="E63" s="131"/>
      <c r="F63" s="131"/>
      <c r="G63" s="131"/>
      <c r="H63" s="131"/>
      <c r="I63" s="131"/>
      <c r="J63" s="198">
        <f t="shared" si="1"/>
        <v>0</v>
      </c>
      <c r="K63" s="131"/>
      <c r="L63" s="131"/>
      <c r="M63" s="131"/>
      <c r="N63" s="131"/>
      <c r="O63" s="131"/>
      <c r="P63" s="131"/>
      <c r="Q63" s="244"/>
      <c r="R63" s="244"/>
      <c r="S63" s="244"/>
    </row>
    <row r="64" spans="1:19" ht="12.75">
      <c r="A64" s="194" t="s">
        <v>66</v>
      </c>
      <c r="B64" s="110" t="s">
        <v>110</v>
      </c>
      <c r="C64" s="198">
        <f t="shared" si="0"/>
        <v>0</v>
      </c>
      <c r="D64" s="131"/>
      <c r="E64" s="131"/>
      <c r="F64" s="131"/>
      <c r="G64" s="131"/>
      <c r="H64" s="131"/>
      <c r="I64" s="131"/>
      <c r="J64" s="198">
        <f t="shared" si="1"/>
        <v>0</v>
      </c>
      <c r="K64" s="131"/>
      <c r="L64" s="131"/>
      <c r="M64" s="131"/>
      <c r="N64" s="131"/>
      <c r="O64" s="131"/>
      <c r="P64" s="131"/>
      <c r="Q64" s="244"/>
      <c r="R64" s="244"/>
      <c r="S64" s="244"/>
    </row>
    <row r="65" spans="1:19" ht="12.75">
      <c r="A65" s="194" t="s">
        <v>462</v>
      </c>
      <c r="B65" s="110" t="s">
        <v>111</v>
      </c>
      <c r="C65" s="198">
        <f t="shared" si="0"/>
        <v>0</v>
      </c>
      <c r="D65" s="131"/>
      <c r="E65" s="131"/>
      <c r="F65" s="131"/>
      <c r="G65" s="131"/>
      <c r="H65" s="131"/>
      <c r="I65" s="131"/>
      <c r="J65" s="198">
        <f t="shared" si="1"/>
        <v>0</v>
      </c>
      <c r="K65" s="131"/>
      <c r="L65" s="131"/>
      <c r="M65" s="131"/>
      <c r="N65" s="131"/>
      <c r="O65" s="131"/>
      <c r="P65" s="131"/>
      <c r="Q65" s="244"/>
      <c r="R65" s="244"/>
      <c r="S65" s="244"/>
    </row>
    <row r="66" spans="1:19" ht="12.75">
      <c r="A66" s="194" t="s">
        <v>191</v>
      </c>
      <c r="B66" s="110" t="s">
        <v>112</v>
      </c>
      <c r="C66" s="198">
        <f t="shared" si="0"/>
        <v>0</v>
      </c>
      <c r="D66" s="131"/>
      <c r="E66" s="131"/>
      <c r="F66" s="131"/>
      <c r="G66" s="131"/>
      <c r="H66" s="131"/>
      <c r="I66" s="131"/>
      <c r="J66" s="198">
        <f t="shared" si="1"/>
        <v>0</v>
      </c>
      <c r="K66" s="131"/>
      <c r="L66" s="131"/>
      <c r="M66" s="131"/>
      <c r="N66" s="131"/>
      <c r="O66" s="131"/>
      <c r="P66" s="131"/>
      <c r="Q66" s="244"/>
      <c r="R66" s="244"/>
      <c r="S66" s="244"/>
    </row>
    <row r="67" spans="1:19" ht="12.75">
      <c r="A67" s="194" t="s">
        <v>463</v>
      </c>
      <c r="B67" s="110" t="s">
        <v>113</v>
      </c>
      <c r="C67" s="198">
        <f t="shared" si="0"/>
        <v>0</v>
      </c>
      <c r="D67" s="131"/>
      <c r="E67" s="131"/>
      <c r="F67" s="131"/>
      <c r="G67" s="131"/>
      <c r="H67" s="131"/>
      <c r="I67" s="131"/>
      <c r="J67" s="198">
        <f t="shared" si="1"/>
        <v>0</v>
      </c>
      <c r="K67" s="131"/>
      <c r="L67" s="131"/>
      <c r="M67" s="131"/>
      <c r="N67" s="131"/>
      <c r="O67" s="131"/>
      <c r="P67" s="131"/>
      <c r="Q67" s="244"/>
      <c r="R67" s="244"/>
      <c r="S67" s="244"/>
    </row>
    <row r="68" spans="1:19" ht="12.75">
      <c r="A68" s="194" t="s">
        <v>67</v>
      </c>
      <c r="B68" s="110" t="s">
        <v>114</v>
      </c>
      <c r="C68" s="198">
        <f t="shared" si="0"/>
        <v>0</v>
      </c>
      <c r="D68" s="131"/>
      <c r="E68" s="131"/>
      <c r="F68" s="131"/>
      <c r="G68" s="131"/>
      <c r="H68" s="131"/>
      <c r="I68" s="131"/>
      <c r="J68" s="198">
        <f t="shared" si="1"/>
        <v>0</v>
      </c>
      <c r="K68" s="131"/>
      <c r="L68" s="131"/>
      <c r="M68" s="131"/>
      <c r="N68" s="131"/>
      <c r="O68" s="131"/>
      <c r="P68" s="131"/>
      <c r="Q68" s="244"/>
      <c r="R68" s="244"/>
      <c r="S68" s="244"/>
    </row>
    <row r="69" spans="1:19" ht="12.75">
      <c r="A69" s="194" t="s">
        <v>464</v>
      </c>
      <c r="B69" s="110" t="s">
        <v>116</v>
      </c>
      <c r="C69" s="198">
        <f t="shared" si="0"/>
        <v>0</v>
      </c>
      <c r="D69" s="131"/>
      <c r="E69" s="131"/>
      <c r="F69" s="131"/>
      <c r="G69" s="131"/>
      <c r="H69" s="131"/>
      <c r="I69" s="131"/>
      <c r="J69" s="198">
        <f t="shared" si="1"/>
        <v>0</v>
      </c>
      <c r="K69" s="131"/>
      <c r="L69" s="131"/>
      <c r="M69" s="131"/>
      <c r="N69" s="131"/>
      <c r="O69" s="131"/>
      <c r="P69" s="131"/>
      <c r="Q69" s="244"/>
      <c r="R69" s="244"/>
      <c r="S69" s="244"/>
    </row>
    <row r="70" spans="1:19" ht="12.75">
      <c r="A70" s="194" t="s">
        <v>68</v>
      </c>
      <c r="B70" s="110" t="s">
        <v>146</v>
      </c>
      <c r="C70" s="198">
        <f t="shared" si="0"/>
        <v>0</v>
      </c>
      <c r="D70" s="131"/>
      <c r="E70" s="131"/>
      <c r="F70" s="131"/>
      <c r="G70" s="131"/>
      <c r="H70" s="131"/>
      <c r="I70" s="131"/>
      <c r="J70" s="198">
        <f t="shared" si="1"/>
        <v>0</v>
      </c>
      <c r="K70" s="131"/>
      <c r="L70" s="131"/>
      <c r="M70" s="131"/>
      <c r="N70" s="131"/>
      <c r="O70" s="131"/>
      <c r="P70" s="131"/>
      <c r="Q70" s="244"/>
      <c r="R70" s="244"/>
      <c r="S70" s="244"/>
    </row>
    <row r="71" spans="1:19" ht="12.75">
      <c r="A71" s="194" t="s">
        <v>69</v>
      </c>
      <c r="B71" s="110" t="s">
        <v>147</v>
      </c>
      <c r="C71" s="198">
        <f aca="true" t="shared" si="2" ref="C71:C134">F71+G71+H71+I71</f>
        <v>0</v>
      </c>
      <c r="D71" s="131"/>
      <c r="E71" s="131"/>
      <c r="F71" s="131"/>
      <c r="G71" s="131"/>
      <c r="H71" s="131"/>
      <c r="I71" s="131"/>
      <c r="J71" s="198">
        <f aca="true" t="shared" si="3" ref="J71:J134">M71+N71+O71+P71</f>
        <v>0</v>
      </c>
      <c r="K71" s="131"/>
      <c r="L71" s="131"/>
      <c r="M71" s="131"/>
      <c r="N71" s="131"/>
      <c r="O71" s="131"/>
      <c r="P71" s="131"/>
      <c r="Q71" s="244"/>
      <c r="R71" s="244"/>
      <c r="S71" s="244"/>
    </row>
    <row r="72" spans="1:19" ht="12.75">
      <c r="A72" s="194" t="s">
        <v>465</v>
      </c>
      <c r="B72" s="110" t="s">
        <v>115</v>
      </c>
      <c r="C72" s="198">
        <f t="shared" si="2"/>
        <v>0</v>
      </c>
      <c r="D72" s="131"/>
      <c r="E72" s="131"/>
      <c r="F72" s="131"/>
      <c r="G72" s="131"/>
      <c r="H72" s="131"/>
      <c r="I72" s="131"/>
      <c r="J72" s="198">
        <f t="shared" si="3"/>
        <v>0</v>
      </c>
      <c r="K72" s="131"/>
      <c r="L72" s="131"/>
      <c r="M72" s="131"/>
      <c r="N72" s="131"/>
      <c r="O72" s="131"/>
      <c r="P72" s="131"/>
      <c r="Q72" s="244"/>
      <c r="R72" s="244"/>
      <c r="S72" s="244"/>
    </row>
    <row r="73" spans="1:19" ht="12.75">
      <c r="A73" s="194" t="s">
        <v>70</v>
      </c>
      <c r="B73" s="110" t="s">
        <v>148</v>
      </c>
      <c r="C73" s="198">
        <f t="shared" si="2"/>
        <v>0</v>
      </c>
      <c r="D73" s="131"/>
      <c r="E73" s="131"/>
      <c r="F73" s="131"/>
      <c r="G73" s="131"/>
      <c r="H73" s="131"/>
      <c r="I73" s="131"/>
      <c r="J73" s="198">
        <f t="shared" si="3"/>
        <v>0</v>
      </c>
      <c r="K73" s="131"/>
      <c r="L73" s="131"/>
      <c r="M73" s="131"/>
      <c r="N73" s="131"/>
      <c r="O73" s="131"/>
      <c r="P73" s="131"/>
      <c r="Q73" s="244"/>
      <c r="R73" s="244"/>
      <c r="S73" s="244"/>
    </row>
    <row r="74" spans="1:19" ht="12.75">
      <c r="A74" s="194" t="s">
        <v>71</v>
      </c>
      <c r="B74" s="110" t="s">
        <v>149</v>
      </c>
      <c r="C74" s="198">
        <f t="shared" si="2"/>
        <v>0</v>
      </c>
      <c r="D74" s="131"/>
      <c r="E74" s="131"/>
      <c r="F74" s="131"/>
      <c r="G74" s="131"/>
      <c r="H74" s="131"/>
      <c r="I74" s="131"/>
      <c r="J74" s="198">
        <f t="shared" si="3"/>
        <v>0</v>
      </c>
      <c r="K74" s="131"/>
      <c r="L74" s="131"/>
      <c r="M74" s="131"/>
      <c r="N74" s="131"/>
      <c r="O74" s="131"/>
      <c r="P74" s="131"/>
      <c r="Q74" s="244"/>
      <c r="R74" s="244"/>
      <c r="S74" s="244"/>
    </row>
    <row r="75" spans="1:19" ht="25.5">
      <c r="A75" s="194" t="s">
        <v>72</v>
      </c>
      <c r="B75" s="110" t="s">
        <v>150</v>
      </c>
      <c r="C75" s="198">
        <f t="shared" si="2"/>
        <v>0</v>
      </c>
      <c r="D75" s="131"/>
      <c r="E75" s="131"/>
      <c r="F75" s="131"/>
      <c r="G75" s="131"/>
      <c r="H75" s="131"/>
      <c r="I75" s="131"/>
      <c r="J75" s="198">
        <f t="shared" si="3"/>
        <v>0</v>
      </c>
      <c r="K75" s="131"/>
      <c r="L75" s="131"/>
      <c r="M75" s="131"/>
      <c r="N75" s="131"/>
      <c r="O75" s="131"/>
      <c r="P75" s="131"/>
      <c r="Q75" s="244"/>
      <c r="R75" s="244"/>
      <c r="S75" s="244"/>
    </row>
    <row r="76" spans="1:19" ht="12.75">
      <c r="A76" s="194" t="s">
        <v>73</v>
      </c>
      <c r="B76" s="110" t="s">
        <v>151</v>
      </c>
      <c r="C76" s="198">
        <f t="shared" si="2"/>
        <v>0</v>
      </c>
      <c r="D76" s="131"/>
      <c r="E76" s="131"/>
      <c r="F76" s="131"/>
      <c r="G76" s="131"/>
      <c r="H76" s="131"/>
      <c r="I76" s="131"/>
      <c r="J76" s="198">
        <f t="shared" si="3"/>
        <v>0</v>
      </c>
      <c r="K76" s="131"/>
      <c r="L76" s="131"/>
      <c r="M76" s="131"/>
      <c r="N76" s="131"/>
      <c r="O76" s="131"/>
      <c r="P76" s="131"/>
      <c r="Q76" s="244"/>
      <c r="R76" s="244"/>
      <c r="S76" s="244"/>
    </row>
    <row r="77" spans="1:19" ht="12.75">
      <c r="A77" s="194" t="s">
        <v>466</v>
      </c>
      <c r="B77" s="110" t="s">
        <v>152</v>
      </c>
      <c r="C77" s="198">
        <f t="shared" si="2"/>
        <v>0</v>
      </c>
      <c r="D77" s="131"/>
      <c r="E77" s="131"/>
      <c r="F77" s="131"/>
      <c r="G77" s="131"/>
      <c r="H77" s="131"/>
      <c r="I77" s="131"/>
      <c r="J77" s="198">
        <f t="shared" si="3"/>
        <v>0</v>
      </c>
      <c r="K77" s="131"/>
      <c r="L77" s="131"/>
      <c r="M77" s="131"/>
      <c r="N77" s="131"/>
      <c r="O77" s="131"/>
      <c r="P77" s="131"/>
      <c r="Q77" s="244"/>
      <c r="R77" s="244"/>
      <c r="S77" s="244"/>
    </row>
    <row r="78" spans="1:19" ht="12.75">
      <c r="A78" s="194" t="s">
        <v>467</v>
      </c>
      <c r="B78" s="110" t="s">
        <v>153</v>
      </c>
      <c r="C78" s="198">
        <f t="shared" si="2"/>
        <v>0</v>
      </c>
      <c r="D78" s="131"/>
      <c r="E78" s="131"/>
      <c r="F78" s="131"/>
      <c r="G78" s="131"/>
      <c r="H78" s="131"/>
      <c r="I78" s="131"/>
      <c r="J78" s="198">
        <f t="shared" si="3"/>
        <v>0</v>
      </c>
      <c r="K78" s="131"/>
      <c r="L78" s="131"/>
      <c r="M78" s="131"/>
      <c r="N78" s="131"/>
      <c r="O78" s="131"/>
      <c r="P78" s="131"/>
      <c r="Q78" s="244"/>
      <c r="R78" s="244"/>
      <c r="S78" s="244"/>
    </row>
    <row r="79" spans="1:19" ht="12.75">
      <c r="A79" s="194" t="s">
        <v>74</v>
      </c>
      <c r="B79" s="110" t="s">
        <v>154</v>
      </c>
      <c r="C79" s="198">
        <f t="shared" si="2"/>
        <v>0</v>
      </c>
      <c r="D79" s="131"/>
      <c r="E79" s="131"/>
      <c r="F79" s="131"/>
      <c r="G79" s="131"/>
      <c r="H79" s="131"/>
      <c r="I79" s="131"/>
      <c r="J79" s="198">
        <f t="shared" si="3"/>
        <v>0</v>
      </c>
      <c r="K79" s="131"/>
      <c r="L79" s="131"/>
      <c r="M79" s="131"/>
      <c r="N79" s="131"/>
      <c r="O79" s="131"/>
      <c r="P79" s="131"/>
      <c r="Q79" s="244"/>
      <c r="R79" s="244"/>
      <c r="S79" s="244"/>
    </row>
    <row r="80" spans="1:19" ht="12.75">
      <c r="A80" s="194" t="s">
        <v>75</v>
      </c>
      <c r="B80" s="110" t="s">
        <v>155</v>
      </c>
      <c r="C80" s="198">
        <f t="shared" si="2"/>
        <v>0</v>
      </c>
      <c r="D80" s="131"/>
      <c r="E80" s="131"/>
      <c r="F80" s="131"/>
      <c r="G80" s="131"/>
      <c r="H80" s="131"/>
      <c r="I80" s="131"/>
      <c r="J80" s="198">
        <f t="shared" si="3"/>
        <v>0</v>
      </c>
      <c r="K80" s="131"/>
      <c r="L80" s="131"/>
      <c r="M80" s="131"/>
      <c r="N80" s="131"/>
      <c r="O80" s="131"/>
      <c r="P80" s="131"/>
      <c r="Q80" s="244"/>
      <c r="R80" s="244"/>
      <c r="S80" s="244"/>
    </row>
    <row r="81" spans="1:19" ht="12.75">
      <c r="A81" s="194" t="s">
        <v>468</v>
      </c>
      <c r="B81" s="110" t="s">
        <v>156</v>
      </c>
      <c r="C81" s="198">
        <f t="shared" si="2"/>
        <v>0</v>
      </c>
      <c r="D81" s="131"/>
      <c r="E81" s="131"/>
      <c r="F81" s="131"/>
      <c r="G81" s="131"/>
      <c r="H81" s="131"/>
      <c r="I81" s="131"/>
      <c r="J81" s="198">
        <f t="shared" si="3"/>
        <v>0</v>
      </c>
      <c r="K81" s="131"/>
      <c r="L81" s="131"/>
      <c r="M81" s="131"/>
      <c r="N81" s="131"/>
      <c r="O81" s="131"/>
      <c r="P81" s="131"/>
      <c r="Q81" s="244"/>
      <c r="R81" s="244"/>
      <c r="S81" s="244"/>
    </row>
    <row r="82" spans="1:19" ht="12.75">
      <c r="A82" s="194" t="s">
        <v>189</v>
      </c>
      <c r="B82" s="110" t="s">
        <v>157</v>
      </c>
      <c r="C82" s="198">
        <f t="shared" si="2"/>
        <v>0</v>
      </c>
      <c r="D82" s="131"/>
      <c r="E82" s="131"/>
      <c r="F82" s="131"/>
      <c r="G82" s="131"/>
      <c r="H82" s="131"/>
      <c r="I82" s="131"/>
      <c r="J82" s="198">
        <f t="shared" si="3"/>
        <v>0</v>
      </c>
      <c r="K82" s="131"/>
      <c r="L82" s="131"/>
      <c r="M82" s="131"/>
      <c r="N82" s="131"/>
      <c r="O82" s="131"/>
      <c r="P82" s="131"/>
      <c r="Q82" s="244"/>
      <c r="R82" s="244"/>
      <c r="S82" s="244"/>
    </row>
    <row r="83" spans="1:19" ht="12.75">
      <c r="A83" s="194" t="s">
        <v>469</v>
      </c>
      <c r="B83" s="110" t="s">
        <v>158</v>
      </c>
      <c r="C83" s="198">
        <f t="shared" si="2"/>
        <v>0</v>
      </c>
      <c r="D83" s="131"/>
      <c r="E83" s="131"/>
      <c r="F83" s="131"/>
      <c r="G83" s="131"/>
      <c r="H83" s="131"/>
      <c r="I83" s="131"/>
      <c r="J83" s="198">
        <f t="shared" si="3"/>
        <v>0</v>
      </c>
      <c r="K83" s="131"/>
      <c r="L83" s="131"/>
      <c r="M83" s="131"/>
      <c r="N83" s="131"/>
      <c r="O83" s="131"/>
      <c r="P83" s="131"/>
      <c r="Q83" s="244"/>
      <c r="R83" s="244"/>
      <c r="S83" s="244"/>
    </row>
    <row r="84" spans="1:19" ht="12.75">
      <c r="A84" s="194" t="s">
        <v>470</v>
      </c>
      <c r="B84" s="110" t="s">
        <v>159</v>
      </c>
      <c r="C84" s="198">
        <f t="shared" si="2"/>
        <v>0</v>
      </c>
      <c r="D84" s="131"/>
      <c r="E84" s="131"/>
      <c r="F84" s="131"/>
      <c r="G84" s="131"/>
      <c r="H84" s="131"/>
      <c r="I84" s="131"/>
      <c r="J84" s="198">
        <f t="shared" si="3"/>
        <v>0</v>
      </c>
      <c r="K84" s="131"/>
      <c r="L84" s="131"/>
      <c r="M84" s="131"/>
      <c r="N84" s="131"/>
      <c r="O84" s="131"/>
      <c r="P84" s="131"/>
      <c r="Q84" s="244"/>
      <c r="R84" s="244"/>
      <c r="S84" s="244"/>
    </row>
    <row r="85" spans="1:19" ht="12.75">
      <c r="A85" s="194" t="s">
        <v>76</v>
      </c>
      <c r="B85" s="110" t="s">
        <v>160</v>
      </c>
      <c r="C85" s="198">
        <f t="shared" si="2"/>
        <v>12</v>
      </c>
      <c r="D85" s="131">
        <v>12</v>
      </c>
      <c r="E85" s="131"/>
      <c r="F85" s="131">
        <v>12</v>
      </c>
      <c r="G85" s="131"/>
      <c r="H85" s="131"/>
      <c r="I85" s="131"/>
      <c r="J85" s="198">
        <f t="shared" si="3"/>
        <v>6</v>
      </c>
      <c r="K85" s="131">
        <v>6</v>
      </c>
      <c r="L85" s="131"/>
      <c r="M85" s="131">
        <v>6</v>
      </c>
      <c r="N85" s="131"/>
      <c r="O85" s="131"/>
      <c r="P85" s="131"/>
      <c r="Q85" s="244"/>
      <c r="R85" s="244"/>
      <c r="S85" s="244"/>
    </row>
    <row r="86" spans="1:19" ht="12.75">
      <c r="A86" s="194" t="s">
        <v>471</v>
      </c>
      <c r="B86" s="110" t="s">
        <v>161</v>
      </c>
      <c r="C86" s="198">
        <f t="shared" si="2"/>
        <v>0</v>
      </c>
      <c r="D86" s="131"/>
      <c r="E86" s="131"/>
      <c r="F86" s="131"/>
      <c r="G86" s="131"/>
      <c r="H86" s="131"/>
      <c r="I86" s="131"/>
      <c r="J86" s="198">
        <f t="shared" si="3"/>
        <v>0</v>
      </c>
      <c r="K86" s="131"/>
      <c r="L86" s="131"/>
      <c r="M86" s="131"/>
      <c r="N86" s="131"/>
      <c r="O86" s="131"/>
      <c r="P86" s="131"/>
      <c r="Q86" s="244"/>
      <c r="R86" s="244"/>
      <c r="S86" s="244"/>
    </row>
    <row r="87" spans="1:19" ht="12.75">
      <c r="A87" s="194" t="s">
        <v>77</v>
      </c>
      <c r="B87" s="110" t="s">
        <v>162</v>
      </c>
      <c r="C87" s="198">
        <f t="shared" si="2"/>
        <v>0</v>
      </c>
      <c r="D87" s="131"/>
      <c r="E87" s="131"/>
      <c r="F87" s="131"/>
      <c r="G87" s="131"/>
      <c r="H87" s="131"/>
      <c r="I87" s="131"/>
      <c r="J87" s="198">
        <f t="shared" si="3"/>
        <v>0</v>
      </c>
      <c r="K87" s="131"/>
      <c r="L87" s="131"/>
      <c r="M87" s="131"/>
      <c r="N87" s="131"/>
      <c r="O87" s="131"/>
      <c r="P87" s="131"/>
      <c r="Q87" s="244"/>
      <c r="R87" s="244"/>
      <c r="S87" s="244"/>
    </row>
    <row r="88" spans="1:19" ht="12.75">
      <c r="A88" s="194" t="s">
        <v>78</v>
      </c>
      <c r="B88" s="110" t="s">
        <v>163</v>
      </c>
      <c r="C88" s="198">
        <f t="shared" si="2"/>
        <v>0</v>
      </c>
      <c r="D88" s="131"/>
      <c r="E88" s="131"/>
      <c r="F88" s="131"/>
      <c r="G88" s="131"/>
      <c r="H88" s="131"/>
      <c r="I88" s="131"/>
      <c r="J88" s="198">
        <f t="shared" si="3"/>
        <v>0</v>
      </c>
      <c r="K88" s="131"/>
      <c r="L88" s="131"/>
      <c r="M88" s="131"/>
      <c r="N88" s="131"/>
      <c r="O88" s="131"/>
      <c r="P88" s="131"/>
      <c r="Q88" s="244"/>
      <c r="R88" s="244"/>
      <c r="S88" s="244"/>
    </row>
    <row r="89" spans="1:19" ht="12.75">
      <c r="A89" s="194" t="s">
        <v>472</v>
      </c>
      <c r="B89" s="110" t="s">
        <v>164</v>
      </c>
      <c r="C89" s="198">
        <f t="shared" si="2"/>
        <v>0</v>
      </c>
      <c r="D89" s="131"/>
      <c r="E89" s="131"/>
      <c r="F89" s="131"/>
      <c r="G89" s="131"/>
      <c r="H89" s="131"/>
      <c r="I89" s="131"/>
      <c r="J89" s="198">
        <f t="shared" si="3"/>
        <v>0</v>
      </c>
      <c r="K89" s="131"/>
      <c r="L89" s="131"/>
      <c r="M89" s="131"/>
      <c r="N89" s="131"/>
      <c r="O89" s="131"/>
      <c r="P89" s="131"/>
      <c r="Q89" s="244"/>
      <c r="R89" s="244"/>
      <c r="S89" s="244"/>
    </row>
    <row r="90" spans="1:19" ht="12.75">
      <c r="A90" s="194" t="s">
        <v>79</v>
      </c>
      <c r="B90" s="110" t="s">
        <v>165</v>
      </c>
      <c r="C90" s="198">
        <f t="shared" si="2"/>
        <v>0</v>
      </c>
      <c r="D90" s="131"/>
      <c r="E90" s="131"/>
      <c r="F90" s="131"/>
      <c r="G90" s="131"/>
      <c r="H90" s="131"/>
      <c r="I90" s="131"/>
      <c r="J90" s="198">
        <f t="shared" si="3"/>
        <v>0</v>
      </c>
      <c r="K90" s="131"/>
      <c r="L90" s="131"/>
      <c r="M90" s="131"/>
      <c r="N90" s="131"/>
      <c r="O90" s="131"/>
      <c r="P90" s="131"/>
      <c r="Q90" s="244"/>
      <c r="R90" s="244"/>
      <c r="S90" s="244"/>
    </row>
    <row r="91" spans="1:19" ht="12.75">
      <c r="A91" s="194" t="s">
        <v>80</v>
      </c>
      <c r="B91" s="110" t="s">
        <v>166</v>
      </c>
      <c r="C91" s="198">
        <f t="shared" si="2"/>
        <v>0</v>
      </c>
      <c r="D91" s="131"/>
      <c r="E91" s="131"/>
      <c r="F91" s="131"/>
      <c r="G91" s="131"/>
      <c r="H91" s="131"/>
      <c r="I91" s="131"/>
      <c r="J91" s="198">
        <f t="shared" si="3"/>
        <v>0</v>
      </c>
      <c r="K91" s="131"/>
      <c r="L91" s="131"/>
      <c r="M91" s="131"/>
      <c r="N91" s="131"/>
      <c r="O91" s="131"/>
      <c r="P91" s="131"/>
      <c r="Q91" s="244"/>
      <c r="R91" s="244"/>
      <c r="S91" s="244"/>
    </row>
    <row r="92" spans="1:19" ht="12.75">
      <c r="A92" s="194" t="s">
        <v>473</v>
      </c>
      <c r="B92" s="110" t="s">
        <v>167</v>
      </c>
      <c r="C92" s="198">
        <f t="shared" si="2"/>
        <v>0</v>
      </c>
      <c r="D92" s="131"/>
      <c r="E92" s="131"/>
      <c r="F92" s="131"/>
      <c r="G92" s="131"/>
      <c r="H92" s="131"/>
      <c r="I92" s="131"/>
      <c r="J92" s="198">
        <f t="shared" si="3"/>
        <v>0</v>
      </c>
      <c r="K92" s="131"/>
      <c r="L92" s="131"/>
      <c r="M92" s="131"/>
      <c r="N92" s="131"/>
      <c r="O92" s="131"/>
      <c r="P92" s="131"/>
      <c r="Q92" s="244"/>
      <c r="R92" s="244"/>
      <c r="S92" s="244"/>
    </row>
    <row r="93" spans="1:19" ht="12.75">
      <c r="A93" s="194" t="s">
        <v>474</v>
      </c>
      <c r="B93" s="110" t="s">
        <v>168</v>
      </c>
      <c r="C93" s="198">
        <f t="shared" si="2"/>
        <v>0</v>
      </c>
      <c r="D93" s="131"/>
      <c r="E93" s="131"/>
      <c r="F93" s="131"/>
      <c r="G93" s="131"/>
      <c r="H93" s="131"/>
      <c r="I93" s="131"/>
      <c r="J93" s="198">
        <f t="shared" si="3"/>
        <v>0</v>
      </c>
      <c r="K93" s="131"/>
      <c r="L93" s="131"/>
      <c r="M93" s="131"/>
      <c r="N93" s="131"/>
      <c r="O93" s="131"/>
      <c r="P93" s="131"/>
      <c r="Q93" s="244"/>
      <c r="R93" s="244"/>
      <c r="S93" s="244"/>
    </row>
    <row r="94" spans="1:19" ht="25.5">
      <c r="A94" s="194" t="s">
        <v>475</v>
      </c>
      <c r="B94" s="110" t="s">
        <v>169</v>
      </c>
      <c r="C94" s="198">
        <f t="shared" si="2"/>
        <v>0</v>
      </c>
      <c r="D94" s="131"/>
      <c r="E94" s="131"/>
      <c r="F94" s="131"/>
      <c r="G94" s="131"/>
      <c r="H94" s="131"/>
      <c r="I94" s="131"/>
      <c r="J94" s="198">
        <f t="shared" si="3"/>
        <v>0</v>
      </c>
      <c r="K94" s="131"/>
      <c r="L94" s="131"/>
      <c r="M94" s="131"/>
      <c r="N94" s="131"/>
      <c r="O94" s="131"/>
      <c r="P94" s="131"/>
      <c r="Q94" s="244"/>
      <c r="R94" s="244"/>
      <c r="S94" s="244"/>
    </row>
    <row r="95" spans="1:19" ht="12.75">
      <c r="A95" s="194" t="s">
        <v>117</v>
      </c>
      <c r="B95" s="110" t="s">
        <v>170</v>
      </c>
      <c r="C95" s="198">
        <f t="shared" si="2"/>
        <v>0</v>
      </c>
      <c r="D95" s="131"/>
      <c r="E95" s="131"/>
      <c r="F95" s="131"/>
      <c r="G95" s="131"/>
      <c r="H95" s="131"/>
      <c r="I95" s="131"/>
      <c r="J95" s="198">
        <f t="shared" si="3"/>
        <v>0</v>
      </c>
      <c r="K95" s="131"/>
      <c r="L95" s="131"/>
      <c r="M95" s="131"/>
      <c r="N95" s="131"/>
      <c r="O95" s="131"/>
      <c r="P95" s="131"/>
      <c r="Q95" s="244"/>
      <c r="R95" s="244"/>
      <c r="S95" s="244"/>
    </row>
    <row r="96" spans="1:19" ht="25.5">
      <c r="A96" s="194" t="s">
        <v>118</v>
      </c>
      <c r="B96" s="110" t="s">
        <v>171</v>
      </c>
      <c r="C96" s="198">
        <f t="shared" si="2"/>
        <v>0</v>
      </c>
      <c r="D96" s="131"/>
      <c r="E96" s="131"/>
      <c r="F96" s="131"/>
      <c r="G96" s="131"/>
      <c r="H96" s="131"/>
      <c r="I96" s="131"/>
      <c r="J96" s="198">
        <f t="shared" si="3"/>
        <v>0</v>
      </c>
      <c r="K96" s="131"/>
      <c r="L96" s="131"/>
      <c r="M96" s="131"/>
      <c r="N96" s="131"/>
      <c r="O96" s="131"/>
      <c r="P96" s="131"/>
      <c r="Q96" s="244"/>
      <c r="R96" s="244"/>
      <c r="S96" s="244"/>
    </row>
    <row r="97" spans="1:19" ht="12.75">
      <c r="A97" s="194" t="s">
        <v>119</v>
      </c>
      <c r="B97" s="110" t="s">
        <v>172</v>
      </c>
      <c r="C97" s="198">
        <f t="shared" si="2"/>
        <v>0</v>
      </c>
      <c r="D97" s="131"/>
      <c r="E97" s="131"/>
      <c r="F97" s="131"/>
      <c r="G97" s="131"/>
      <c r="H97" s="131"/>
      <c r="I97" s="131"/>
      <c r="J97" s="198">
        <f t="shared" si="3"/>
        <v>0</v>
      </c>
      <c r="K97" s="131"/>
      <c r="L97" s="131"/>
      <c r="M97" s="131"/>
      <c r="N97" s="131"/>
      <c r="O97" s="131"/>
      <c r="P97" s="131"/>
      <c r="Q97" s="244"/>
      <c r="R97" s="244"/>
      <c r="S97" s="244"/>
    </row>
    <row r="98" spans="1:19" ht="25.5">
      <c r="A98" s="194" t="s">
        <v>476</v>
      </c>
      <c r="B98" s="110" t="s">
        <v>173</v>
      </c>
      <c r="C98" s="198">
        <f t="shared" si="2"/>
        <v>0</v>
      </c>
      <c r="D98" s="131"/>
      <c r="E98" s="131"/>
      <c r="F98" s="131"/>
      <c r="G98" s="131"/>
      <c r="H98" s="131"/>
      <c r="I98" s="131"/>
      <c r="J98" s="198">
        <f t="shared" si="3"/>
        <v>0</v>
      </c>
      <c r="K98" s="131"/>
      <c r="L98" s="131"/>
      <c r="M98" s="131"/>
      <c r="N98" s="131"/>
      <c r="O98" s="131"/>
      <c r="P98" s="131"/>
      <c r="Q98" s="244"/>
      <c r="R98" s="244"/>
      <c r="S98" s="244"/>
    </row>
    <row r="99" spans="1:19" ht="12.75">
      <c r="A99" s="194" t="s">
        <v>477</v>
      </c>
      <c r="B99" s="110" t="s">
        <v>174</v>
      </c>
      <c r="C99" s="198">
        <f t="shared" si="2"/>
        <v>0</v>
      </c>
      <c r="D99" s="131"/>
      <c r="E99" s="131"/>
      <c r="F99" s="131"/>
      <c r="G99" s="131"/>
      <c r="H99" s="131"/>
      <c r="I99" s="131"/>
      <c r="J99" s="198">
        <f t="shared" si="3"/>
        <v>0</v>
      </c>
      <c r="K99" s="131"/>
      <c r="L99" s="131"/>
      <c r="M99" s="131"/>
      <c r="N99" s="131"/>
      <c r="O99" s="131"/>
      <c r="P99" s="131"/>
      <c r="Q99" s="244"/>
      <c r="R99" s="244"/>
      <c r="S99" s="244"/>
    </row>
    <row r="100" spans="1:19" ht="25.5">
      <c r="A100" s="194" t="s">
        <v>478</v>
      </c>
      <c r="B100" s="110" t="s">
        <v>175</v>
      </c>
      <c r="C100" s="198">
        <f t="shared" si="2"/>
        <v>0</v>
      </c>
      <c r="D100" s="131"/>
      <c r="E100" s="131"/>
      <c r="F100" s="131"/>
      <c r="G100" s="131"/>
      <c r="H100" s="131"/>
      <c r="I100" s="131"/>
      <c r="J100" s="198">
        <f t="shared" si="3"/>
        <v>0</v>
      </c>
      <c r="K100" s="131"/>
      <c r="L100" s="131"/>
      <c r="M100" s="131"/>
      <c r="N100" s="131"/>
      <c r="O100" s="131"/>
      <c r="P100" s="131"/>
      <c r="Q100" s="244"/>
      <c r="R100" s="244"/>
      <c r="S100" s="244"/>
    </row>
    <row r="101" spans="1:19" ht="12.75">
      <c r="A101" s="194" t="s">
        <v>479</v>
      </c>
      <c r="B101" s="110" t="s">
        <v>176</v>
      </c>
      <c r="C101" s="198">
        <f t="shared" si="2"/>
        <v>0</v>
      </c>
      <c r="D101" s="131"/>
      <c r="E101" s="131"/>
      <c r="F101" s="131"/>
      <c r="G101" s="131"/>
      <c r="H101" s="131"/>
      <c r="I101" s="131"/>
      <c r="J101" s="198">
        <f t="shared" si="3"/>
        <v>0</v>
      </c>
      <c r="K101" s="131"/>
      <c r="L101" s="131"/>
      <c r="M101" s="131"/>
      <c r="N101" s="131"/>
      <c r="O101" s="131"/>
      <c r="P101" s="131"/>
      <c r="Q101" s="244"/>
      <c r="R101" s="244"/>
      <c r="S101" s="244"/>
    </row>
    <row r="102" spans="1:19" ht="38.25">
      <c r="A102" s="194" t="s">
        <v>480</v>
      </c>
      <c r="B102" s="110" t="s">
        <v>177</v>
      </c>
      <c r="C102" s="198">
        <f t="shared" si="2"/>
        <v>0</v>
      </c>
      <c r="D102" s="131"/>
      <c r="E102" s="131"/>
      <c r="F102" s="131"/>
      <c r="G102" s="131"/>
      <c r="H102" s="131"/>
      <c r="I102" s="131"/>
      <c r="J102" s="198">
        <f t="shared" si="3"/>
        <v>0</v>
      </c>
      <c r="K102" s="131"/>
      <c r="L102" s="131"/>
      <c r="M102" s="131"/>
      <c r="N102" s="131"/>
      <c r="O102" s="131"/>
      <c r="P102" s="131"/>
      <c r="Q102" s="244"/>
      <c r="R102" s="244"/>
      <c r="S102" s="244"/>
    </row>
    <row r="103" spans="1:19" ht="25.5">
      <c r="A103" s="194" t="s">
        <v>481</v>
      </c>
      <c r="B103" s="110" t="s">
        <v>178</v>
      </c>
      <c r="C103" s="198">
        <f t="shared" si="2"/>
        <v>0</v>
      </c>
      <c r="D103" s="131"/>
      <c r="E103" s="131"/>
      <c r="F103" s="131"/>
      <c r="G103" s="131"/>
      <c r="H103" s="131"/>
      <c r="I103" s="131"/>
      <c r="J103" s="198">
        <f t="shared" si="3"/>
        <v>0</v>
      </c>
      <c r="K103" s="131"/>
      <c r="L103" s="131"/>
      <c r="M103" s="131"/>
      <c r="N103" s="131"/>
      <c r="O103" s="131"/>
      <c r="P103" s="131"/>
      <c r="Q103" s="244"/>
      <c r="R103" s="244"/>
      <c r="S103" s="244"/>
    </row>
    <row r="104" spans="1:19" ht="12.75">
      <c r="A104" s="194" t="s">
        <v>482</v>
      </c>
      <c r="B104" s="110" t="s">
        <v>180</v>
      </c>
      <c r="C104" s="198">
        <f t="shared" si="2"/>
        <v>0</v>
      </c>
      <c r="D104" s="131"/>
      <c r="E104" s="131"/>
      <c r="F104" s="131"/>
      <c r="G104" s="131"/>
      <c r="H104" s="131"/>
      <c r="I104" s="131"/>
      <c r="J104" s="198">
        <f t="shared" si="3"/>
        <v>0</v>
      </c>
      <c r="K104" s="131"/>
      <c r="L104" s="131"/>
      <c r="M104" s="131"/>
      <c r="N104" s="131"/>
      <c r="O104" s="131"/>
      <c r="P104" s="131"/>
      <c r="Q104" s="244"/>
      <c r="R104" s="244"/>
      <c r="S104" s="244"/>
    </row>
    <row r="105" spans="1:19" ht="12.75">
      <c r="A105" s="194" t="s">
        <v>120</v>
      </c>
      <c r="B105" s="110" t="s">
        <v>182</v>
      </c>
      <c r="C105" s="198">
        <f t="shared" si="2"/>
        <v>0</v>
      </c>
      <c r="D105" s="131"/>
      <c r="E105" s="131"/>
      <c r="F105" s="131"/>
      <c r="G105" s="131"/>
      <c r="H105" s="131"/>
      <c r="I105" s="131"/>
      <c r="J105" s="198">
        <f t="shared" si="3"/>
        <v>0</v>
      </c>
      <c r="K105" s="131"/>
      <c r="L105" s="131"/>
      <c r="M105" s="131"/>
      <c r="N105" s="131"/>
      <c r="O105" s="131"/>
      <c r="P105" s="131"/>
      <c r="Q105" s="244"/>
      <c r="R105" s="244"/>
      <c r="S105" s="244"/>
    </row>
    <row r="106" spans="1:19" ht="12.75">
      <c r="A106" s="194" t="s">
        <v>121</v>
      </c>
      <c r="B106" s="110" t="s">
        <v>207</v>
      </c>
      <c r="C106" s="198">
        <f t="shared" si="2"/>
        <v>0</v>
      </c>
      <c r="D106" s="131"/>
      <c r="E106" s="131"/>
      <c r="F106" s="131"/>
      <c r="G106" s="131"/>
      <c r="H106" s="131"/>
      <c r="I106" s="131"/>
      <c r="J106" s="198">
        <f t="shared" si="3"/>
        <v>0</v>
      </c>
      <c r="K106" s="131"/>
      <c r="L106" s="131"/>
      <c r="M106" s="131"/>
      <c r="N106" s="131"/>
      <c r="O106" s="131"/>
      <c r="P106" s="131"/>
      <c r="Q106" s="244"/>
      <c r="R106" s="244"/>
      <c r="S106" s="244"/>
    </row>
    <row r="107" spans="1:19" ht="25.5">
      <c r="A107" s="194" t="s">
        <v>122</v>
      </c>
      <c r="B107" s="110" t="s">
        <v>208</v>
      </c>
      <c r="C107" s="198">
        <f t="shared" si="2"/>
        <v>0</v>
      </c>
      <c r="D107" s="131"/>
      <c r="E107" s="131"/>
      <c r="F107" s="131"/>
      <c r="G107" s="131"/>
      <c r="H107" s="131"/>
      <c r="I107" s="131"/>
      <c r="J107" s="198">
        <f t="shared" si="3"/>
        <v>0</v>
      </c>
      <c r="K107" s="131"/>
      <c r="L107" s="131"/>
      <c r="M107" s="131"/>
      <c r="N107" s="131"/>
      <c r="O107" s="131"/>
      <c r="P107" s="131"/>
      <c r="Q107" s="244"/>
      <c r="R107" s="244"/>
      <c r="S107" s="244"/>
    </row>
    <row r="108" spans="1:19" ht="25.5">
      <c r="A108" s="194" t="s">
        <v>123</v>
      </c>
      <c r="B108" s="110" t="s">
        <v>184</v>
      </c>
      <c r="C108" s="198">
        <f t="shared" si="2"/>
        <v>0</v>
      </c>
      <c r="D108" s="131"/>
      <c r="E108" s="131"/>
      <c r="F108" s="131"/>
      <c r="G108" s="131"/>
      <c r="H108" s="131"/>
      <c r="I108" s="131"/>
      <c r="J108" s="198">
        <f t="shared" si="3"/>
        <v>0</v>
      </c>
      <c r="K108" s="131"/>
      <c r="L108" s="131"/>
      <c r="M108" s="131"/>
      <c r="N108" s="131"/>
      <c r="O108" s="131"/>
      <c r="P108" s="131"/>
      <c r="Q108" s="244"/>
      <c r="R108" s="244"/>
      <c r="S108" s="244"/>
    </row>
    <row r="109" spans="1:19" ht="12.75">
      <c r="A109" s="194" t="s">
        <v>483</v>
      </c>
      <c r="B109" s="110" t="s">
        <v>185</v>
      </c>
      <c r="C109" s="198">
        <f t="shared" si="2"/>
        <v>0</v>
      </c>
      <c r="D109" s="131"/>
      <c r="E109" s="131"/>
      <c r="F109" s="131"/>
      <c r="G109" s="131"/>
      <c r="H109" s="131"/>
      <c r="I109" s="131"/>
      <c r="J109" s="198">
        <f t="shared" si="3"/>
        <v>0</v>
      </c>
      <c r="K109" s="131"/>
      <c r="L109" s="131"/>
      <c r="M109" s="131"/>
      <c r="N109" s="131"/>
      <c r="O109" s="131"/>
      <c r="P109" s="131"/>
      <c r="Q109" s="244"/>
      <c r="R109" s="244"/>
      <c r="S109" s="244"/>
    </row>
    <row r="110" spans="1:19" ht="12.75">
      <c r="A110" s="194" t="s">
        <v>124</v>
      </c>
      <c r="B110" s="110" t="s">
        <v>209</v>
      </c>
      <c r="C110" s="198">
        <f t="shared" si="2"/>
        <v>0</v>
      </c>
      <c r="D110" s="131"/>
      <c r="E110" s="131"/>
      <c r="F110" s="131"/>
      <c r="G110" s="131"/>
      <c r="H110" s="131"/>
      <c r="I110" s="131"/>
      <c r="J110" s="198">
        <f t="shared" si="3"/>
        <v>0</v>
      </c>
      <c r="K110" s="131"/>
      <c r="L110" s="131"/>
      <c r="M110" s="131"/>
      <c r="N110" s="131"/>
      <c r="O110" s="131"/>
      <c r="P110" s="131"/>
      <c r="Q110" s="244"/>
      <c r="R110" s="244"/>
      <c r="S110" s="244"/>
    </row>
    <row r="111" spans="1:19" ht="12.75">
      <c r="A111" s="194" t="s">
        <v>125</v>
      </c>
      <c r="B111" s="110" t="s">
        <v>255</v>
      </c>
      <c r="C111" s="198">
        <f t="shared" si="2"/>
        <v>0</v>
      </c>
      <c r="D111" s="131"/>
      <c r="E111" s="131"/>
      <c r="F111" s="131"/>
      <c r="G111" s="131"/>
      <c r="H111" s="131"/>
      <c r="I111" s="131"/>
      <c r="J111" s="198">
        <f t="shared" si="3"/>
        <v>0</v>
      </c>
      <c r="K111" s="131"/>
      <c r="L111" s="131"/>
      <c r="M111" s="131"/>
      <c r="N111" s="131"/>
      <c r="O111" s="131"/>
      <c r="P111" s="131"/>
      <c r="Q111" s="244"/>
      <c r="R111" s="244"/>
      <c r="S111" s="244"/>
    </row>
    <row r="112" spans="1:19" ht="12.75">
      <c r="A112" s="194" t="s">
        <v>484</v>
      </c>
      <c r="B112" s="110" t="s">
        <v>291</v>
      </c>
      <c r="C112" s="198">
        <f t="shared" si="2"/>
        <v>0</v>
      </c>
      <c r="D112" s="131"/>
      <c r="E112" s="131"/>
      <c r="F112" s="131"/>
      <c r="G112" s="131"/>
      <c r="H112" s="131"/>
      <c r="I112" s="131"/>
      <c r="J112" s="198">
        <f t="shared" si="3"/>
        <v>0</v>
      </c>
      <c r="K112" s="131"/>
      <c r="L112" s="131"/>
      <c r="M112" s="131"/>
      <c r="N112" s="131"/>
      <c r="O112" s="131"/>
      <c r="P112" s="131"/>
      <c r="Q112" s="244"/>
      <c r="R112" s="244"/>
      <c r="S112" s="244"/>
    </row>
    <row r="113" spans="1:19" ht="12.75">
      <c r="A113" s="194" t="s">
        <v>126</v>
      </c>
      <c r="B113" s="110" t="s">
        <v>416</v>
      </c>
      <c r="C113" s="198">
        <f t="shared" si="2"/>
        <v>0</v>
      </c>
      <c r="D113" s="131"/>
      <c r="E113" s="131"/>
      <c r="F113" s="131"/>
      <c r="G113" s="131"/>
      <c r="H113" s="131"/>
      <c r="I113" s="131"/>
      <c r="J113" s="198">
        <f t="shared" si="3"/>
        <v>0</v>
      </c>
      <c r="K113" s="131"/>
      <c r="L113" s="131"/>
      <c r="M113" s="131"/>
      <c r="N113" s="131"/>
      <c r="O113" s="131"/>
      <c r="P113" s="131"/>
      <c r="Q113" s="244"/>
      <c r="R113" s="244"/>
      <c r="S113" s="244"/>
    </row>
    <row r="114" spans="1:19" ht="12.75">
      <c r="A114" s="194" t="s">
        <v>485</v>
      </c>
      <c r="B114" s="110" t="s">
        <v>417</v>
      </c>
      <c r="C114" s="198">
        <f t="shared" si="2"/>
        <v>0</v>
      </c>
      <c r="D114" s="131"/>
      <c r="E114" s="131"/>
      <c r="F114" s="131"/>
      <c r="G114" s="131"/>
      <c r="H114" s="131"/>
      <c r="I114" s="131"/>
      <c r="J114" s="198">
        <f t="shared" si="3"/>
        <v>0</v>
      </c>
      <c r="K114" s="131"/>
      <c r="L114" s="131"/>
      <c r="M114" s="131"/>
      <c r="N114" s="131"/>
      <c r="O114" s="131"/>
      <c r="P114" s="131"/>
      <c r="Q114" s="244"/>
      <c r="R114" s="244"/>
      <c r="S114" s="244"/>
    </row>
    <row r="115" spans="1:19" ht="12.75">
      <c r="A115" s="194" t="s">
        <v>127</v>
      </c>
      <c r="B115" s="110" t="s">
        <v>418</v>
      </c>
      <c r="C115" s="198">
        <f t="shared" si="2"/>
        <v>0</v>
      </c>
      <c r="D115" s="131"/>
      <c r="E115" s="131"/>
      <c r="F115" s="131"/>
      <c r="G115" s="131"/>
      <c r="H115" s="131"/>
      <c r="I115" s="131"/>
      <c r="J115" s="198">
        <f t="shared" si="3"/>
        <v>0</v>
      </c>
      <c r="K115" s="131"/>
      <c r="L115" s="131"/>
      <c r="M115" s="131"/>
      <c r="N115" s="131"/>
      <c r="O115" s="131"/>
      <c r="P115" s="131"/>
      <c r="Q115" s="244"/>
      <c r="R115" s="244"/>
      <c r="S115" s="244"/>
    </row>
    <row r="116" spans="1:19" ht="12.75">
      <c r="A116" s="194" t="s">
        <v>128</v>
      </c>
      <c r="B116" s="110" t="s">
        <v>419</v>
      </c>
      <c r="C116" s="198">
        <f t="shared" si="2"/>
        <v>0</v>
      </c>
      <c r="D116" s="131"/>
      <c r="E116" s="131"/>
      <c r="F116" s="131"/>
      <c r="G116" s="131"/>
      <c r="H116" s="131"/>
      <c r="I116" s="131"/>
      <c r="J116" s="198">
        <f t="shared" si="3"/>
        <v>0</v>
      </c>
      <c r="K116" s="131"/>
      <c r="L116" s="131"/>
      <c r="M116" s="131"/>
      <c r="N116" s="131"/>
      <c r="O116" s="131"/>
      <c r="P116" s="131"/>
      <c r="Q116" s="244"/>
      <c r="R116" s="244"/>
      <c r="S116" s="244"/>
    </row>
    <row r="117" spans="1:19" ht="12.75">
      <c r="A117" s="194" t="s">
        <v>129</v>
      </c>
      <c r="B117" s="110" t="s">
        <v>420</v>
      </c>
      <c r="C117" s="198">
        <f t="shared" si="2"/>
        <v>0</v>
      </c>
      <c r="D117" s="131"/>
      <c r="E117" s="131"/>
      <c r="F117" s="131"/>
      <c r="G117" s="131"/>
      <c r="H117" s="131"/>
      <c r="I117" s="131"/>
      <c r="J117" s="198">
        <f t="shared" si="3"/>
        <v>0</v>
      </c>
      <c r="K117" s="131"/>
      <c r="L117" s="131"/>
      <c r="M117" s="131"/>
      <c r="N117" s="131"/>
      <c r="O117" s="131"/>
      <c r="P117" s="131"/>
      <c r="Q117" s="244"/>
      <c r="R117" s="244"/>
      <c r="S117" s="244"/>
    </row>
    <row r="118" spans="1:19" ht="12.75">
      <c r="A118" s="194" t="s">
        <v>130</v>
      </c>
      <c r="B118" s="110" t="s">
        <v>421</v>
      </c>
      <c r="C118" s="198">
        <f t="shared" si="2"/>
        <v>0</v>
      </c>
      <c r="D118" s="131"/>
      <c r="E118" s="131"/>
      <c r="F118" s="131"/>
      <c r="G118" s="131"/>
      <c r="H118" s="131"/>
      <c r="I118" s="131"/>
      <c r="J118" s="198">
        <f t="shared" si="3"/>
        <v>0</v>
      </c>
      <c r="K118" s="131"/>
      <c r="L118" s="131"/>
      <c r="M118" s="131"/>
      <c r="N118" s="131"/>
      <c r="O118" s="131"/>
      <c r="P118" s="131"/>
      <c r="Q118" s="244"/>
      <c r="R118" s="244"/>
      <c r="S118" s="244"/>
    </row>
    <row r="119" spans="1:19" ht="12.75">
      <c r="A119" s="194" t="s">
        <v>131</v>
      </c>
      <c r="B119" s="110" t="s">
        <v>422</v>
      </c>
      <c r="C119" s="198">
        <f t="shared" si="2"/>
        <v>0</v>
      </c>
      <c r="D119" s="131"/>
      <c r="E119" s="131"/>
      <c r="F119" s="131"/>
      <c r="G119" s="131"/>
      <c r="H119" s="131"/>
      <c r="I119" s="131"/>
      <c r="J119" s="198">
        <f t="shared" si="3"/>
        <v>0</v>
      </c>
      <c r="K119" s="131"/>
      <c r="L119" s="131"/>
      <c r="M119" s="131"/>
      <c r="N119" s="131"/>
      <c r="O119" s="131"/>
      <c r="P119" s="131"/>
      <c r="Q119" s="244"/>
      <c r="R119" s="244"/>
      <c r="S119" s="244"/>
    </row>
    <row r="120" spans="1:19" ht="12.75">
      <c r="A120" s="194" t="s">
        <v>132</v>
      </c>
      <c r="B120" s="110" t="s">
        <v>423</v>
      </c>
      <c r="C120" s="198">
        <f t="shared" si="2"/>
        <v>0</v>
      </c>
      <c r="D120" s="131"/>
      <c r="E120" s="131"/>
      <c r="F120" s="131"/>
      <c r="G120" s="131"/>
      <c r="H120" s="131"/>
      <c r="I120" s="131"/>
      <c r="J120" s="198">
        <f t="shared" si="3"/>
        <v>0</v>
      </c>
      <c r="K120" s="131"/>
      <c r="L120" s="131"/>
      <c r="M120" s="131"/>
      <c r="N120" s="131"/>
      <c r="O120" s="131"/>
      <c r="P120" s="131"/>
      <c r="Q120" s="244"/>
      <c r="R120" s="244"/>
      <c r="S120" s="244"/>
    </row>
    <row r="121" spans="1:19" ht="12.75">
      <c r="A121" s="194" t="s">
        <v>486</v>
      </c>
      <c r="B121" s="110" t="s">
        <v>424</v>
      </c>
      <c r="C121" s="198">
        <f t="shared" si="2"/>
        <v>0</v>
      </c>
      <c r="D121" s="131"/>
      <c r="E121" s="131"/>
      <c r="F121" s="131"/>
      <c r="G121" s="131"/>
      <c r="H121" s="131"/>
      <c r="I121" s="131"/>
      <c r="J121" s="198">
        <f t="shared" si="3"/>
        <v>0</v>
      </c>
      <c r="K121" s="131"/>
      <c r="L121" s="131"/>
      <c r="M121" s="131"/>
      <c r="N121" s="131"/>
      <c r="O121" s="131"/>
      <c r="P121" s="131"/>
      <c r="Q121" s="244"/>
      <c r="R121" s="244"/>
      <c r="S121" s="244"/>
    </row>
    <row r="122" spans="1:19" ht="12.75">
      <c r="A122" s="194" t="s">
        <v>133</v>
      </c>
      <c r="B122" s="110" t="s">
        <v>425</v>
      </c>
      <c r="C122" s="198">
        <f t="shared" si="2"/>
        <v>0</v>
      </c>
      <c r="D122" s="131"/>
      <c r="E122" s="131"/>
      <c r="F122" s="131"/>
      <c r="G122" s="131"/>
      <c r="H122" s="131"/>
      <c r="I122" s="131"/>
      <c r="J122" s="198">
        <f t="shared" si="3"/>
        <v>0</v>
      </c>
      <c r="K122" s="131"/>
      <c r="L122" s="131"/>
      <c r="M122" s="131"/>
      <c r="N122" s="131"/>
      <c r="O122" s="131"/>
      <c r="P122" s="131"/>
      <c r="Q122" s="244"/>
      <c r="R122" s="244"/>
      <c r="S122" s="244"/>
    </row>
    <row r="123" spans="1:19" ht="12.75">
      <c r="A123" s="194" t="s">
        <v>487</v>
      </c>
      <c r="B123" s="110" t="s">
        <v>426</v>
      </c>
      <c r="C123" s="198">
        <f t="shared" si="2"/>
        <v>0</v>
      </c>
      <c r="D123" s="131"/>
      <c r="E123" s="131"/>
      <c r="F123" s="131"/>
      <c r="G123" s="131"/>
      <c r="H123" s="131"/>
      <c r="I123" s="131"/>
      <c r="J123" s="198">
        <f t="shared" si="3"/>
        <v>0</v>
      </c>
      <c r="K123" s="131"/>
      <c r="L123" s="131"/>
      <c r="M123" s="131"/>
      <c r="N123" s="131"/>
      <c r="O123" s="131"/>
      <c r="P123" s="131"/>
      <c r="Q123" s="244"/>
      <c r="R123" s="244"/>
      <c r="S123" s="244"/>
    </row>
    <row r="124" spans="1:19" ht="12.75">
      <c r="A124" s="194" t="s">
        <v>134</v>
      </c>
      <c r="B124" s="110" t="s">
        <v>427</v>
      </c>
      <c r="C124" s="198">
        <f t="shared" si="2"/>
        <v>0</v>
      </c>
      <c r="D124" s="131"/>
      <c r="E124" s="131"/>
      <c r="F124" s="131"/>
      <c r="G124" s="131"/>
      <c r="H124" s="131"/>
      <c r="I124" s="131"/>
      <c r="J124" s="198">
        <f t="shared" si="3"/>
        <v>0</v>
      </c>
      <c r="K124" s="131"/>
      <c r="L124" s="131"/>
      <c r="M124" s="131"/>
      <c r="N124" s="131"/>
      <c r="O124" s="131"/>
      <c r="P124" s="131"/>
      <c r="Q124" s="244"/>
      <c r="R124" s="244"/>
      <c r="S124" s="244"/>
    </row>
    <row r="125" spans="1:19" ht="12.75">
      <c r="A125" s="194" t="s">
        <v>135</v>
      </c>
      <c r="B125" s="110" t="s">
        <v>428</v>
      </c>
      <c r="C125" s="198">
        <f t="shared" si="2"/>
        <v>0</v>
      </c>
      <c r="D125" s="131"/>
      <c r="E125" s="131"/>
      <c r="F125" s="131"/>
      <c r="G125" s="131"/>
      <c r="H125" s="131"/>
      <c r="I125" s="131"/>
      <c r="J125" s="198">
        <f t="shared" si="3"/>
        <v>0</v>
      </c>
      <c r="K125" s="131"/>
      <c r="L125" s="131"/>
      <c r="M125" s="131"/>
      <c r="N125" s="131"/>
      <c r="O125" s="131"/>
      <c r="P125" s="131"/>
      <c r="Q125" s="244"/>
      <c r="R125" s="244"/>
      <c r="S125" s="244"/>
    </row>
    <row r="126" spans="1:19" ht="25.5">
      <c r="A126" s="194" t="s">
        <v>488</v>
      </c>
      <c r="B126" s="110" t="s">
        <v>429</v>
      </c>
      <c r="C126" s="198">
        <f t="shared" si="2"/>
        <v>0</v>
      </c>
      <c r="D126" s="131"/>
      <c r="E126" s="131"/>
      <c r="F126" s="131"/>
      <c r="G126" s="131"/>
      <c r="H126" s="131"/>
      <c r="I126" s="131"/>
      <c r="J126" s="198">
        <f t="shared" si="3"/>
        <v>0</v>
      </c>
      <c r="K126" s="131"/>
      <c r="L126" s="131"/>
      <c r="M126" s="131"/>
      <c r="N126" s="131"/>
      <c r="O126" s="131"/>
      <c r="P126" s="131"/>
      <c r="Q126" s="244"/>
      <c r="R126" s="244"/>
      <c r="S126" s="244"/>
    </row>
    <row r="127" spans="1:19" ht="12.75">
      <c r="A127" s="194" t="s">
        <v>489</v>
      </c>
      <c r="B127" s="110" t="s">
        <v>430</v>
      </c>
      <c r="C127" s="198">
        <f t="shared" si="2"/>
        <v>0</v>
      </c>
      <c r="D127" s="131"/>
      <c r="E127" s="131"/>
      <c r="F127" s="131"/>
      <c r="G127" s="131"/>
      <c r="H127" s="131"/>
      <c r="I127" s="131"/>
      <c r="J127" s="198">
        <f t="shared" si="3"/>
        <v>0</v>
      </c>
      <c r="K127" s="131"/>
      <c r="L127" s="131"/>
      <c r="M127" s="131"/>
      <c r="N127" s="131"/>
      <c r="O127" s="131"/>
      <c r="P127" s="131"/>
      <c r="Q127" s="244"/>
      <c r="R127" s="244"/>
      <c r="S127" s="244"/>
    </row>
    <row r="128" spans="1:19" ht="12.75">
      <c r="A128" s="194" t="s">
        <v>136</v>
      </c>
      <c r="B128" s="110" t="s">
        <v>431</v>
      </c>
      <c r="C128" s="198">
        <f t="shared" si="2"/>
        <v>0</v>
      </c>
      <c r="D128" s="131"/>
      <c r="E128" s="131"/>
      <c r="F128" s="131"/>
      <c r="G128" s="131"/>
      <c r="H128" s="131"/>
      <c r="I128" s="131"/>
      <c r="J128" s="198">
        <f t="shared" si="3"/>
        <v>0</v>
      </c>
      <c r="K128" s="131"/>
      <c r="L128" s="131"/>
      <c r="M128" s="131"/>
      <c r="N128" s="131"/>
      <c r="O128" s="131"/>
      <c r="P128" s="131"/>
      <c r="Q128" s="244"/>
      <c r="R128" s="244"/>
      <c r="S128" s="244"/>
    </row>
    <row r="129" spans="1:19" ht="12.75">
      <c r="A129" s="194" t="s">
        <v>137</v>
      </c>
      <c r="B129" s="110" t="s">
        <v>432</v>
      </c>
      <c r="C129" s="198">
        <f t="shared" si="2"/>
        <v>0</v>
      </c>
      <c r="D129" s="131"/>
      <c r="E129" s="131"/>
      <c r="F129" s="131"/>
      <c r="G129" s="131"/>
      <c r="H129" s="131"/>
      <c r="I129" s="131"/>
      <c r="J129" s="198">
        <f t="shared" si="3"/>
        <v>0</v>
      </c>
      <c r="K129" s="131"/>
      <c r="L129" s="131"/>
      <c r="M129" s="131"/>
      <c r="N129" s="131"/>
      <c r="O129" s="131"/>
      <c r="P129" s="131"/>
      <c r="Q129" s="244"/>
      <c r="R129" s="244"/>
      <c r="S129" s="244"/>
    </row>
    <row r="130" spans="1:19" ht="25.5">
      <c r="A130" s="194" t="s">
        <v>490</v>
      </c>
      <c r="B130" s="110" t="s">
        <v>433</v>
      </c>
      <c r="C130" s="198">
        <f t="shared" si="2"/>
        <v>0</v>
      </c>
      <c r="D130" s="131"/>
      <c r="E130" s="131"/>
      <c r="F130" s="131"/>
      <c r="G130" s="131"/>
      <c r="H130" s="131"/>
      <c r="I130" s="131"/>
      <c r="J130" s="198">
        <f t="shared" si="3"/>
        <v>0</v>
      </c>
      <c r="K130" s="131"/>
      <c r="L130" s="131"/>
      <c r="M130" s="131"/>
      <c r="N130" s="131"/>
      <c r="O130" s="131"/>
      <c r="P130" s="131"/>
      <c r="Q130" s="244"/>
      <c r="R130" s="244"/>
      <c r="S130" s="244"/>
    </row>
    <row r="131" spans="1:19" ht="12.75">
      <c r="A131" s="194" t="s">
        <v>138</v>
      </c>
      <c r="B131" s="110" t="s">
        <v>434</v>
      </c>
      <c r="C131" s="198">
        <f t="shared" si="2"/>
        <v>24</v>
      </c>
      <c r="D131" s="131">
        <v>24</v>
      </c>
      <c r="E131" s="131"/>
      <c r="F131" s="131">
        <v>24</v>
      </c>
      <c r="G131" s="131"/>
      <c r="H131" s="131"/>
      <c r="I131" s="131"/>
      <c r="J131" s="198">
        <f t="shared" si="3"/>
        <v>9</v>
      </c>
      <c r="K131" s="131">
        <v>9</v>
      </c>
      <c r="L131" s="131"/>
      <c r="M131" s="131">
        <v>9</v>
      </c>
      <c r="N131" s="131"/>
      <c r="O131" s="131"/>
      <c r="P131" s="131"/>
      <c r="Q131" s="244"/>
      <c r="R131" s="244"/>
      <c r="S131" s="244"/>
    </row>
    <row r="132" spans="1:19" ht="25.5">
      <c r="A132" s="194" t="s">
        <v>491</v>
      </c>
      <c r="B132" s="110" t="s">
        <v>435</v>
      </c>
      <c r="C132" s="198">
        <f t="shared" si="2"/>
        <v>0</v>
      </c>
      <c r="D132" s="131"/>
      <c r="E132" s="131"/>
      <c r="F132" s="131"/>
      <c r="G132" s="131"/>
      <c r="H132" s="131"/>
      <c r="I132" s="131"/>
      <c r="J132" s="198">
        <f t="shared" si="3"/>
        <v>0</v>
      </c>
      <c r="K132" s="131"/>
      <c r="L132" s="131"/>
      <c r="M132" s="131"/>
      <c r="N132" s="131"/>
      <c r="O132" s="131"/>
      <c r="P132" s="131"/>
      <c r="Q132" s="244"/>
      <c r="R132" s="244"/>
      <c r="S132" s="244"/>
    </row>
    <row r="133" spans="1:19" ht="12.75">
      <c r="A133" s="194" t="s">
        <v>139</v>
      </c>
      <c r="B133" s="110" t="s">
        <v>436</v>
      </c>
      <c r="C133" s="198">
        <f t="shared" si="2"/>
        <v>0</v>
      </c>
      <c r="D133" s="131"/>
      <c r="E133" s="131"/>
      <c r="F133" s="131"/>
      <c r="G133" s="131"/>
      <c r="H133" s="131"/>
      <c r="I133" s="131"/>
      <c r="J133" s="198">
        <f t="shared" si="3"/>
        <v>0</v>
      </c>
      <c r="K133" s="131"/>
      <c r="L133" s="131"/>
      <c r="M133" s="131"/>
      <c r="N133" s="131"/>
      <c r="O133" s="131"/>
      <c r="P133" s="131"/>
      <c r="Q133" s="244"/>
      <c r="R133" s="244"/>
      <c r="S133" s="244"/>
    </row>
    <row r="134" spans="1:19" ht="12.75">
      <c r="A134" s="194" t="s">
        <v>140</v>
      </c>
      <c r="B134" s="110" t="s">
        <v>437</v>
      </c>
      <c r="C134" s="198">
        <f t="shared" si="2"/>
        <v>0</v>
      </c>
      <c r="D134" s="131"/>
      <c r="E134" s="131"/>
      <c r="F134" s="131"/>
      <c r="G134" s="131"/>
      <c r="H134" s="131"/>
      <c r="I134" s="131"/>
      <c r="J134" s="198">
        <f t="shared" si="3"/>
        <v>0</v>
      </c>
      <c r="K134" s="131"/>
      <c r="L134" s="131"/>
      <c r="M134" s="131"/>
      <c r="N134" s="131"/>
      <c r="O134" s="131"/>
      <c r="P134" s="131"/>
      <c r="Q134" s="244"/>
      <c r="R134" s="244"/>
      <c r="S134" s="244"/>
    </row>
    <row r="135" spans="1:19" ht="12.75">
      <c r="A135" s="194" t="s">
        <v>141</v>
      </c>
      <c r="B135" s="110" t="s">
        <v>438</v>
      </c>
      <c r="C135" s="198">
        <f aca="true" t="shared" si="4" ref="C135:C143">F135+G135+H135+I135</f>
        <v>0</v>
      </c>
      <c r="D135" s="131"/>
      <c r="E135" s="131"/>
      <c r="F135" s="131"/>
      <c r="G135" s="131"/>
      <c r="H135" s="131"/>
      <c r="I135" s="131"/>
      <c r="J135" s="198">
        <f aca="true" t="shared" si="5" ref="J135:J141">M135+N135+O135+P135</f>
        <v>0</v>
      </c>
      <c r="K135" s="131"/>
      <c r="L135" s="131"/>
      <c r="M135" s="131"/>
      <c r="N135" s="131"/>
      <c r="O135" s="131"/>
      <c r="P135" s="131"/>
      <c r="Q135" s="244"/>
      <c r="R135" s="244"/>
      <c r="S135" s="244"/>
    </row>
    <row r="136" spans="1:19" ht="25.5">
      <c r="A136" s="194" t="s">
        <v>142</v>
      </c>
      <c r="B136" s="110" t="s">
        <v>439</v>
      </c>
      <c r="C136" s="198">
        <f t="shared" si="4"/>
        <v>0</v>
      </c>
      <c r="D136" s="131"/>
      <c r="E136" s="131"/>
      <c r="F136" s="131"/>
      <c r="G136" s="131"/>
      <c r="H136" s="131"/>
      <c r="I136" s="131"/>
      <c r="J136" s="198">
        <f t="shared" si="5"/>
        <v>0</v>
      </c>
      <c r="K136" s="131"/>
      <c r="L136" s="131"/>
      <c r="M136" s="131"/>
      <c r="N136" s="131"/>
      <c r="O136" s="131"/>
      <c r="P136" s="131"/>
      <c r="Q136" s="244"/>
      <c r="R136" s="244"/>
      <c r="S136" s="244"/>
    </row>
    <row r="137" spans="1:19" ht="12.75">
      <c r="A137" s="194" t="s">
        <v>492</v>
      </c>
      <c r="B137" s="110" t="s">
        <v>494</v>
      </c>
      <c r="C137" s="198">
        <f t="shared" si="4"/>
        <v>0</v>
      </c>
      <c r="D137" s="131"/>
      <c r="E137" s="131"/>
      <c r="F137" s="131"/>
      <c r="G137" s="131"/>
      <c r="H137" s="131"/>
      <c r="I137" s="131"/>
      <c r="J137" s="198">
        <f t="shared" si="5"/>
        <v>0</v>
      </c>
      <c r="K137" s="131"/>
      <c r="L137" s="131"/>
      <c r="M137" s="131"/>
      <c r="N137" s="131"/>
      <c r="O137" s="131"/>
      <c r="P137" s="131"/>
      <c r="Q137" s="244"/>
      <c r="R137" s="244"/>
      <c r="S137" s="244"/>
    </row>
    <row r="138" spans="1:19" ht="12.75">
      <c r="A138" s="194" t="s">
        <v>143</v>
      </c>
      <c r="B138" s="110" t="s">
        <v>495</v>
      </c>
      <c r="C138" s="198">
        <f t="shared" si="4"/>
        <v>0</v>
      </c>
      <c r="D138" s="131"/>
      <c r="E138" s="131"/>
      <c r="F138" s="131"/>
      <c r="G138" s="131"/>
      <c r="H138" s="131"/>
      <c r="I138" s="131"/>
      <c r="J138" s="198">
        <f t="shared" si="5"/>
        <v>0</v>
      </c>
      <c r="K138" s="131"/>
      <c r="L138" s="131"/>
      <c r="M138" s="131"/>
      <c r="N138" s="131"/>
      <c r="O138" s="131"/>
      <c r="P138" s="131"/>
      <c r="Q138" s="244"/>
      <c r="R138" s="244"/>
      <c r="S138" s="244"/>
    </row>
    <row r="139" spans="1:19" ht="12.75">
      <c r="A139" s="194" t="s">
        <v>144</v>
      </c>
      <c r="B139" s="110" t="s">
        <v>496</v>
      </c>
      <c r="C139" s="198">
        <f t="shared" si="4"/>
        <v>0</v>
      </c>
      <c r="D139" s="131"/>
      <c r="E139" s="131"/>
      <c r="F139" s="131"/>
      <c r="G139" s="131"/>
      <c r="H139" s="131"/>
      <c r="I139" s="131"/>
      <c r="J139" s="198">
        <f t="shared" si="5"/>
        <v>0</v>
      </c>
      <c r="K139" s="131"/>
      <c r="L139" s="131"/>
      <c r="M139" s="131"/>
      <c r="N139" s="131"/>
      <c r="O139" s="131"/>
      <c r="P139" s="131"/>
      <c r="Q139" s="244"/>
      <c r="R139" s="244"/>
      <c r="S139" s="244"/>
    </row>
    <row r="140" spans="1:19" ht="25.5">
      <c r="A140" s="194" t="s">
        <v>493</v>
      </c>
      <c r="B140" s="110" t="s">
        <v>497</v>
      </c>
      <c r="C140" s="198">
        <f t="shared" si="4"/>
        <v>0</v>
      </c>
      <c r="D140" s="131"/>
      <c r="E140" s="131"/>
      <c r="F140" s="131"/>
      <c r="G140" s="131"/>
      <c r="H140" s="131"/>
      <c r="I140" s="131"/>
      <c r="J140" s="198">
        <f t="shared" si="5"/>
        <v>0</v>
      </c>
      <c r="K140" s="131"/>
      <c r="L140" s="131"/>
      <c r="M140" s="131"/>
      <c r="N140" s="131"/>
      <c r="O140" s="131"/>
      <c r="P140" s="131"/>
      <c r="Q140" s="244"/>
      <c r="R140" s="244"/>
      <c r="S140" s="244"/>
    </row>
    <row r="141" spans="1:19" ht="25.5">
      <c r="A141" s="194" t="s">
        <v>145</v>
      </c>
      <c r="B141" s="110" t="s">
        <v>498</v>
      </c>
      <c r="C141" s="198">
        <f t="shared" si="4"/>
        <v>0</v>
      </c>
      <c r="D141" s="131"/>
      <c r="E141" s="131"/>
      <c r="F141" s="131"/>
      <c r="G141" s="131"/>
      <c r="H141" s="131"/>
      <c r="I141" s="131"/>
      <c r="J141" s="198">
        <f t="shared" si="5"/>
        <v>0</v>
      </c>
      <c r="K141" s="131"/>
      <c r="L141" s="131"/>
      <c r="M141" s="131"/>
      <c r="N141" s="131"/>
      <c r="O141" s="131"/>
      <c r="P141" s="131"/>
      <c r="Q141" s="244"/>
      <c r="R141" s="244"/>
      <c r="S141" s="244"/>
    </row>
    <row r="142" spans="1:19" ht="38.25">
      <c r="A142" s="194" t="s">
        <v>501</v>
      </c>
      <c r="B142" s="110" t="s">
        <v>499</v>
      </c>
      <c r="C142" s="198">
        <f t="shared" si="4"/>
        <v>0</v>
      </c>
      <c r="D142" s="131"/>
      <c r="E142" s="131"/>
      <c r="F142" s="131"/>
      <c r="G142" s="131"/>
      <c r="H142" s="131"/>
      <c r="I142" s="131"/>
      <c r="J142" s="198">
        <f>M142+N142+O142+P142</f>
        <v>0</v>
      </c>
      <c r="K142" s="131"/>
      <c r="L142" s="131"/>
      <c r="M142" s="131"/>
      <c r="N142" s="131"/>
      <c r="O142" s="131"/>
      <c r="P142" s="131"/>
      <c r="Q142" s="244"/>
      <c r="R142" s="244"/>
      <c r="S142" s="244"/>
    </row>
    <row r="143" spans="1:19" ht="25.5">
      <c r="A143" s="194" t="s">
        <v>179</v>
      </c>
      <c r="B143" s="110" t="s">
        <v>500</v>
      </c>
      <c r="C143" s="198">
        <f t="shared" si="4"/>
        <v>0</v>
      </c>
      <c r="D143" s="131"/>
      <c r="E143" s="131"/>
      <c r="F143" s="131"/>
      <c r="G143" s="131"/>
      <c r="H143" s="131"/>
      <c r="I143" s="131"/>
      <c r="J143" s="198">
        <f>M143+N143+O143+P143</f>
        <v>0</v>
      </c>
      <c r="K143" s="131"/>
      <c r="L143" s="131"/>
      <c r="M143" s="131"/>
      <c r="N143" s="131"/>
      <c r="O143" s="131"/>
      <c r="P143" s="131"/>
      <c r="Q143" s="244"/>
      <c r="R143" s="244"/>
      <c r="S143" s="244"/>
    </row>
    <row r="144" spans="1:19" ht="12.75">
      <c r="A144" s="521" t="s">
        <v>181</v>
      </c>
      <c r="B144" s="522"/>
      <c r="C144" s="198">
        <f aca="true" t="shared" si="6" ref="C144:C149">F144+G144+H144+I144</f>
        <v>94</v>
      </c>
      <c r="D144" s="198">
        <f aca="true" t="shared" si="7" ref="D144:I144">SUM(D6:D143)</f>
        <v>94</v>
      </c>
      <c r="E144" s="198">
        <f t="shared" si="7"/>
        <v>0</v>
      </c>
      <c r="F144" s="198">
        <f t="shared" si="7"/>
        <v>86</v>
      </c>
      <c r="G144" s="198">
        <f t="shared" si="7"/>
        <v>8</v>
      </c>
      <c r="H144" s="198">
        <f t="shared" si="7"/>
        <v>0</v>
      </c>
      <c r="I144" s="198">
        <f t="shared" si="7"/>
        <v>0</v>
      </c>
      <c r="J144" s="198">
        <f aca="true" t="shared" si="8" ref="J144:J149">M144+N144+O144+P144</f>
        <v>39</v>
      </c>
      <c r="K144" s="198">
        <f>SUM(K6:K143)</f>
        <v>39</v>
      </c>
      <c r="L144" s="198">
        <f aca="true" t="shared" si="9" ref="L144:S144">SUM(L6:L143)</f>
        <v>0</v>
      </c>
      <c r="M144" s="198">
        <f t="shared" si="9"/>
        <v>37</v>
      </c>
      <c r="N144" s="198">
        <f t="shared" si="9"/>
        <v>2</v>
      </c>
      <c r="O144" s="198">
        <f t="shared" si="9"/>
        <v>0</v>
      </c>
      <c r="P144" s="198">
        <f t="shared" si="9"/>
        <v>0</v>
      </c>
      <c r="Q144" s="198">
        <f t="shared" si="9"/>
        <v>0</v>
      </c>
      <c r="R144" s="198">
        <f t="shared" si="9"/>
        <v>0</v>
      </c>
      <c r="S144" s="198">
        <f t="shared" si="9"/>
        <v>0</v>
      </c>
    </row>
    <row r="145" spans="1:19" ht="12.75">
      <c r="A145" s="523" t="s">
        <v>206</v>
      </c>
      <c r="B145" s="524"/>
      <c r="C145" s="199">
        <f t="shared" si="6"/>
        <v>94</v>
      </c>
      <c r="D145" s="195">
        <v>94</v>
      </c>
      <c r="E145" s="195"/>
      <c r="F145" s="195">
        <v>86</v>
      </c>
      <c r="G145" s="195">
        <v>8</v>
      </c>
      <c r="H145" s="195"/>
      <c r="I145" s="195"/>
      <c r="J145" s="199">
        <f>M145+N145+O145+P145</f>
        <v>39</v>
      </c>
      <c r="K145" s="195">
        <v>39</v>
      </c>
      <c r="L145" s="195"/>
      <c r="M145" s="195">
        <v>37</v>
      </c>
      <c r="N145" s="195">
        <v>2</v>
      </c>
      <c r="O145" s="195"/>
      <c r="P145" s="195"/>
      <c r="Q145" s="195"/>
      <c r="R145" s="195"/>
      <c r="S145" s="195"/>
    </row>
    <row r="146" spans="1:19" ht="12.75">
      <c r="A146" s="523" t="s">
        <v>187</v>
      </c>
      <c r="B146" s="524"/>
      <c r="C146" s="199">
        <f t="shared" si="6"/>
        <v>0</v>
      </c>
      <c r="D146" s="195"/>
      <c r="E146" s="195"/>
      <c r="F146" s="195"/>
      <c r="G146" s="195"/>
      <c r="H146" s="195"/>
      <c r="I146" s="195"/>
      <c r="J146" s="199">
        <f t="shared" si="8"/>
        <v>0</v>
      </c>
      <c r="K146" s="195"/>
      <c r="L146" s="195"/>
      <c r="M146" s="195"/>
      <c r="N146" s="195"/>
      <c r="O146" s="195"/>
      <c r="P146" s="195"/>
      <c r="Q146" s="195"/>
      <c r="R146" s="195"/>
      <c r="S146" s="195"/>
    </row>
    <row r="147" spans="1:19" ht="12.75">
      <c r="A147" s="523" t="s">
        <v>183</v>
      </c>
      <c r="B147" s="524"/>
      <c r="C147" s="199">
        <f t="shared" si="6"/>
        <v>0</v>
      </c>
      <c r="D147" s="195"/>
      <c r="E147" s="195"/>
      <c r="F147" s="195"/>
      <c r="G147" s="195"/>
      <c r="H147" s="195"/>
      <c r="I147" s="195"/>
      <c r="J147" s="199">
        <f t="shared" si="8"/>
        <v>0</v>
      </c>
      <c r="K147" s="195"/>
      <c r="L147" s="195"/>
      <c r="M147" s="195"/>
      <c r="N147" s="195"/>
      <c r="O147" s="195"/>
      <c r="P147" s="195"/>
      <c r="Q147" s="195"/>
      <c r="R147" s="195"/>
      <c r="S147" s="195"/>
    </row>
    <row r="148" spans="1:19" ht="12.75">
      <c r="A148" s="523" t="s">
        <v>205</v>
      </c>
      <c r="B148" s="524"/>
      <c r="C148" s="199">
        <f t="shared" si="6"/>
        <v>0</v>
      </c>
      <c r="D148" s="195"/>
      <c r="E148" s="195"/>
      <c r="F148" s="195"/>
      <c r="G148" s="195"/>
      <c r="H148" s="195"/>
      <c r="I148" s="195"/>
      <c r="J148" s="199">
        <f t="shared" si="8"/>
        <v>0</v>
      </c>
      <c r="K148" s="195"/>
      <c r="L148" s="195"/>
      <c r="M148" s="195"/>
      <c r="N148" s="195"/>
      <c r="O148" s="195"/>
      <c r="P148" s="195"/>
      <c r="Q148" s="195"/>
      <c r="R148" s="195"/>
      <c r="S148" s="195"/>
    </row>
    <row r="149" spans="1:19" ht="72.75" customHeight="1">
      <c r="A149" s="523" t="s">
        <v>387</v>
      </c>
      <c r="B149" s="524"/>
      <c r="C149" s="199">
        <f t="shared" si="6"/>
        <v>0</v>
      </c>
      <c r="D149" s="195"/>
      <c r="E149" s="195"/>
      <c r="F149" s="195"/>
      <c r="G149" s="195"/>
      <c r="H149" s="195"/>
      <c r="I149" s="195"/>
      <c r="J149" s="199">
        <f t="shared" si="8"/>
        <v>0</v>
      </c>
      <c r="K149" s="195"/>
      <c r="L149" s="195"/>
      <c r="M149" s="195"/>
      <c r="N149" s="195"/>
      <c r="O149" s="195"/>
      <c r="P149" s="195"/>
      <c r="Q149" s="195"/>
      <c r="R149" s="195"/>
      <c r="S149" s="195"/>
    </row>
    <row r="150" spans="1:19" s="200" customFormat="1" ht="12.75">
      <c r="A150" s="517" t="s">
        <v>181</v>
      </c>
      <c r="B150" s="518"/>
      <c r="C150" s="198">
        <f>SUM(C145:C149)</f>
        <v>94</v>
      </c>
      <c r="D150" s="198">
        <f aca="true" t="shared" si="10" ref="D150:I150">SUM(D145:D149)</f>
        <v>94</v>
      </c>
      <c r="E150" s="198">
        <f t="shared" si="10"/>
        <v>0</v>
      </c>
      <c r="F150" s="198">
        <f t="shared" si="10"/>
        <v>86</v>
      </c>
      <c r="G150" s="198">
        <f t="shared" si="10"/>
        <v>8</v>
      </c>
      <c r="H150" s="198">
        <f t="shared" si="10"/>
        <v>0</v>
      </c>
      <c r="I150" s="198">
        <f t="shared" si="10"/>
        <v>0</v>
      </c>
      <c r="J150" s="198">
        <f>SUM(J145:J149)</f>
        <v>39</v>
      </c>
      <c r="K150" s="198">
        <f aca="true" t="shared" si="11" ref="K150:P150">SUM(K145:K149)</f>
        <v>39</v>
      </c>
      <c r="L150" s="198">
        <f t="shared" si="11"/>
        <v>0</v>
      </c>
      <c r="M150" s="198">
        <f t="shared" si="11"/>
        <v>37</v>
      </c>
      <c r="N150" s="198">
        <f t="shared" si="11"/>
        <v>2</v>
      </c>
      <c r="O150" s="198">
        <f t="shared" si="11"/>
        <v>0</v>
      </c>
      <c r="P150" s="198">
        <f t="shared" si="11"/>
        <v>0</v>
      </c>
      <c r="Q150" s="198">
        <f>SUM(Q145:Q149)</f>
        <v>0</v>
      </c>
      <c r="R150" s="198">
        <f>SUM(R145:R149)</f>
        <v>0</v>
      </c>
      <c r="S150" s="198">
        <f>SUM(S145:S149)</f>
        <v>0</v>
      </c>
    </row>
    <row r="151" spans="3:19" s="200" customFormat="1" ht="12.75">
      <c r="C151" s="201" t="b">
        <f>C144=C150</f>
        <v>1</v>
      </c>
      <c r="D151" s="201" t="b">
        <f aca="true" t="shared" si="12" ref="D151:P151">D144=D150</f>
        <v>1</v>
      </c>
      <c r="E151" s="201" t="b">
        <f t="shared" si="12"/>
        <v>1</v>
      </c>
      <c r="F151" s="201" t="b">
        <f t="shared" si="12"/>
        <v>1</v>
      </c>
      <c r="G151" s="201" t="b">
        <f t="shared" si="12"/>
        <v>1</v>
      </c>
      <c r="H151" s="201" t="b">
        <f>H144=H150</f>
        <v>1</v>
      </c>
      <c r="I151" s="201" t="b">
        <f t="shared" si="12"/>
        <v>1</v>
      </c>
      <c r="J151" s="201" t="b">
        <f t="shared" si="12"/>
        <v>1</v>
      </c>
      <c r="K151" s="201" t="b">
        <f t="shared" si="12"/>
        <v>1</v>
      </c>
      <c r="L151" s="201" t="b">
        <f t="shared" si="12"/>
        <v>1</v>
      </c>
      <c r="M151" s="201" t="b">
        <f t="shared" si="12"/>
        <v>1</v>
      </c>
      <c r="N151" s="201" t="b">
        <f t="shared" si="12"/>
        <v>1</v>
      </c>
      <c r="O151" s="201" t="b">
        <f t="shared" si="12"/>
        <v>1</v>
      </c>
      <c r="P151" s="201" t="b">
        <f t="shared" si="12"/>
        <v>1</v>
      </c>
      <c r="Q151" s="201" t="b">
        <f>Q144=Q150</f>
        <v>1</v>
      </c>
      <c r="R151" s="201" t="b">
        <f>R144=R150</f>
        <v>1</v>
      </c>
      <c r="S151" s="201" t="b">
        <f>S144=S150</f>
        <v>1</v>
      </c>
    </row>
  </sheetData>
  <sheetProtection password="CCD1" sheet="1" formatCells="0" formatColumns="0" formatRows="0" insertColumns="0" insertRows="0" insertHyperlinks="0" deleteColumns="0" deleteRows="0" sort="0" autoFilter="0" pivotTables="0"/>
  <mergeCells count="30">
    <mergeCell ref="H3:H4"/>
    <mergeCell ref="G3:G4"/>
    <mergeCell ref="A150:B150"/>
    <mergeCell ref="A1:S1"/>
    <mergeCell ref="A144:B144"/>
    <mergeCell ref="A145:B145"/>
    <mergeCell ref="A146:B146"/>
    <mergeCell ref="A147:B147"/>
    <mergeCell ref="A148:B148"/>
    <mergeCell ref="A149:B149"/>
    <mergeCell ref="P3:P4"/>
    <mergeCell ref="Q3:Q4"/>
    <mergeCell ref="Q2:S2"/>
    <mergeCell ref="R3:R4"/>
    <mergeCell ref="S3:S4"/>
    <mergeCell ref="I3:I4"/>
    <mergeCell ref="J3:J4"/>
    <mergeCell ref="K3:K4"/>
    <mergeCell ref="L3:L4"/>
    <mergeCell ref="M3:M4"/>
    <mergeCell ref="A2:A4"/>
    <mergeCell ref="B2:B4"/>
    <mergeCell ref="C2:I2"/>
    <mergeCell ref="J2:P2"/>
    <mergeCell ref="C3:C4"/>
    <mergeCell ref="N3:N4"/>
    <mergeCell ref="O3:O4"/>
    <mergeCell ref="D3:D4"/>
    <mergeCell ref="E3:E4"/>
    <mergeCell ref="F3:F4"/>
  </mergeCells>
  <conditionalFormatting sqref="B7">
    <cfRule type="expression" priority="1" dxfId="17" stopIfTrue="1">
      <formula>NOT(ISERROR(SEARCH("Ошибка",B7)))</formula>
    </cfRule>
  </conditionalFormatting>
  <printOptions/>
  <pageMargins left="1" right="1" top="1" bottom="1" header="0.5" footer="0.5"/>
  <pageSetup fitToHeight="0" fitToWidth="1" horizontalDpi="600" verticalDpi="600" orientation="portrait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T152"/>
  <sheetViews>
    <sheetView zoomScale="110" zoomScaleNormal="110" zoomScaleSheetLayoutView="13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M144" sqref="M144"/>
    </sheetView>
  </sheetViews>
  <sheetFormatPr defaultColWidth="9.00390625" defaultRowHeight="12.75"/>
  <cols>
    <col min="1" max="1" width="26.00390625" style="0" customWidth="1"/>
    <col min="2" max="2" width="6.625" style="0" customWidth="1"/>
    <col min="3" max="3" width="11.00390625" style="0" customWidth="1"/>
    <col min="4" max="4" width="13.00390625" style="0" customWidth="1"/>
    <col min="5" max="5" width="14.625" style="0" customWidth="1"/>
    <col min="6" max="7" width="16.375" style="0" customWidth="1"/>
    <col min="8" max="8" width="17.625" style="0" customWidth="1"/>
    <col min="9" max="9" width="9.875" style="0" customWidth="1"/>
    <col min="10" max="10" width="12.25390625" style="0" customWidth="1"/>
    <col min="11" max="11" width="15.125" style="0" customWidth="1"/>
    <col min="12" max="12" width="15.875" style="0" customWidth="1"/>
    <col min="13" max="13" width="13.75390625" style="239" customWidth="1"/>
    <col min="14" max="14" width="18.00390625" style="239" customWidth="1"/>
    <col min="15" max="15" width="6.25390625" style="239" customWidth="1"/>
    <col min="16" max="16" width="8.25390625" style="239" customWidth="1"/>
    <col min="17" max="17" width="12.875" style="239" customWidth="1"/>
    <col min="18" max="18" width="9.625" style="239" customWidth="1"/>
    <col min="19" max="20" width="11.125" style="239" customWidth="1"/>
    <col min="21" max="23" width="15.00390625" style="0" customWidth="1"/>
  </cols>
  <sheetData>
    <row r="1" spans="1:19" ht="18.75" customHeight="1">
      <c r="A1" s="491" t="s">
        <v>619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274"/>
      <c r="P1" s="274"/>
      <c r="Q1" s="274"/>
      <c r="R1" s="274"/>
      <c r="S1" s="274"/>
    </row>
    <row r="2" spans="1:20" ht="15" customHeight="1">
      <c r="A2" s="503" t="s">
        <v>0</v>
      </c>
      <c r="B2" s="481" t="s">
        <v>1</v>
      </c>
      <c r="C2" s="494" t="s">
        <v>246</v>
      </c>
      <c r="D2" s="527"/>
      <c r="E2" s="528"/>
      <c r="F2" s="528"/>
      <c r="G2" s="528"/>
      <c r="H2" s="529"/>
      <c r="I2" s="488" t="s">
        <v>193</v>
      </c>
      <c r="J2" s="488"/>
      <c r="K2" s="489"/>
      <c r="L2" s="489"/>
      <c r="M2" s="533"/>
      <c r="N2" s="533"/>
      <c r="O2"/>
      <c r="P2"/>
      <c r="Q2"/>
      <c r="R2"/>
      <c r="S2"/>
      <c r="T2"/>
    </row>
    <row r="3" spans="1:20" ht="54" customHeight="1">
      <c r="A3" s="509"/>
      <c r="B3" s="488"/>
      <c r="C3" s="495"/>
      <c r="D3" s="530"/>
      <c r="E3" s="531"/>
      <c r="F3" s="531"/>
      <c r="G3" s="531"/>
      <c r="H3" s="532"/>
      <c r="I3" s="488"/>
      <c r="J3" s="488"/>
      <c r="K3" s="489"/>
      <c r="L3" s="489"/>
      <c r="M3" s="533"/>
      <c r="N3" s="533"/>
      <c r="O3"/>
      <c r="P3"/>
      <c r="Q3"/>
      <c r="R3"/>
      <c r="S3"/>
      <c r="T3"/>
    </row>
    <row r="4" spans="1:20" ht="66" customHeight="1">
      <c r="A4" s="509"/>
      <c r="B4" s="488"/>
      <c r="C4" s="57" t="s">
        <v>199</v>
      </c>
      <c r="D4" s="57" t="s">
        <v>256</v>
      </c>
      <c r="E4" s="57" t="s">
        <v>612</v>
      </c>
      <c r="F4" s="57" t="s">
        <v>613</v>
      </c>
      <c r="G4" s="57" t="s">
        <v>615</v>
      </c>
      <c r="H4" s="57" t="s">
        <v>616</v>
      </c>
      <c r="I4" s="57" t="s">
        <v>199</v>
      </c>
      <c r="J4" s="57" t="s">
        <v>614</v>
      </c>
      <c r="K4" s="57" t="s">
        <v>630</v>
      </c>
      <c r="L4" s="57" t="s">
        <v>631</v>
      </c>
      <c r="M4" s="57" t="s">
        <v>632</v>
      </c>
      <c r="N4" s="57" t="s">
        <v>633</v>
      </c>
      <c r="O4"/>
      <c r="P4"/>
      <c r="Q4"/>
      <c r="R4"/>
      <c r="S4"/>
      <c r="T4"/>
    </row>
    <row r="5" spans="1:20" ht="13.5" customHeight="1">
      <c r="A5" s="275">
        <v>1</v>
      </c>
      <c r="B5" s="275">
        <v>2</v>
      </c>
      <c r="C5" s="276">
        <v>3</v>
      </c>
      <c r="D5" s="276">
        <v>4</v>
      </c>
      <c r="E5" s="276">
        <v>5</v>
      </c>
      <c r="F5" s="276">
        <v>6</v>
      </c>
      <c r="G5" s="276">
        <v>7</v>
      </c>
      <c r="H5" s="276">
        <v>8</v>
      </c>
      <c r="I5" s="276">
        <v>9</v>
      </c>
      <c r="J5" s="276">
        <v>10</v>
      </c>
      <c r="K5" s="276">
        <v>11</v>
      </c>
      <c r="L5" s="276">
        <v>12</v>
      </c>
      <c r="M5" s="276">
        <v>13</v>
      </c>
      <c r="N5" s="276">
        <v>14</v>
      </c>
      <c r="O5"/>
      <c r="P5"/>
      <c r="Q5"/>
      <c r="R5"/>
      <c r="S5"/>
      <c r="T5"/>
    </row>
    <row r="6" spans="1:20" ht="12.75" customHeight="1">
      <c r="A6" s="58" t="s">
        <v>440</v>
      </c>
      <c r="B6" s="59" t="s">
        <v>3</v>
      </c>
      <c r="C6" s="277">
        <f aca="true" t="shared" si="0" ref="C6:C37">E6+F6</f>
        <v>0</v>
      </c>
      <c r="D6" s="277">
        <f>G6+H6</f>
        <v>0</v>
      </c>
      <c r="E6" s="54"/>
      <c r="F6" s="54"/>
      <c r="G6" s="54"/>
      <c r="H6" s="54"/>
      <c r="I6" s="277">
        <f>K6+L6</f>
        <v>0</v>
      </c>
      <c r="J6" s="285">
        <f>M6+N6</f>
        <v>0</v>
      </c>
      <c r="K6" s="33"/>
      <c r="L6" s="33"/>
      <c r="M6" s="324"/>
      <c r="N6" s="318"/>
      <c r="O6"/>
      <c r="P6"/>
      <c r="Q6"/>
      <c r="R6"/>
      <c r="S6"/>
      <c r="T6"/>
    </row>
    <row r="7" spans="1:20" ht="12.75" customHeight="1">
      <c r="A7" s="46" t="s">
        <v>441</v>
      </c>
      <c r="B7" s="47" t="s">
        <v>26</v>
      </c>
      <c r="C7" s="277">
        <f t="shared" si="0"/>
        <v>0</v>
      </c>
      <c r="D7" s="277">
        <f aca="true" t="shared" si="1" ref="D7:D70">G7+H7</f>
        <v>0</v>
      </c>
      <c r="E7" s="54"/>
      <c r="F7" s="54"/>
      <c r="G7" s="54"/>
      <c r="H7" s="54"/>
      <c r="I7" s="277">
        <f aca="true" t="shared" si="2" ref="I7:I70">K7+L7</f>
        <v>0</v>
      </c>
      <c r="J7" s="285">
        <f aca="true" t="shared" si="3" ref="J7:J70">M7+N7</f>
        <v>0</v>
      </c>
      <c r="K7" s="33"/>
      <c r="L7" s="33"/>
      <c r="M7" s="324"/>
      <c r="N7" s="318"/>
      <c r="O7"/>
      <c r="P7"/>
      <c r="Q7"/>
      <c r="R7"/>
      <c r="S7"/>
      <c r="T7"/>
    </row>
    <row r="8" spans="1:20" ht="12.75" customHeight="1">
      <c r="A8" s="46" t="s">
        <v>4</v>
      </c>
      <c r="B8" s="47" t="s">
        <v>27</v>
      </c>
      <c r="C8" s="277">
        <f t="shared" si="0"/>
        <v>0</v>
      </c>
      <c r="D8" s="277">
        <f t="shared" si="1"/>
        <v>0</v>
      </c>
      <c r="E8" s="54"/>
      <c r="F8" s="54"/>
      <c r="G8" s="54"/>
      <c r="H8" s="54"/>
      <c r="I8" s="277">
        <f t="shared" si="2"/>
        <v>0</v>
      </c>
      <c r="J8" s="285">
        <f t="shared" si="3"/>
        <v>0</v>
      </c>
      <c r="K8" s="33"/>
      <c r="L8" s="33"/>
      <c r="M8" s="324"/>
      <c r="N8" s="318"/>
      <c r="O8"/>
      <c r="P8"/>
      <c r="Q8"/>
      <c r="R8"/>
      <c r="S8"/>
      <c r="T8"/>
    </row>
    <row r="9" spans="1:20" ht="12.75" customHeight="1">
      <c r="A9" s="46" t="s">
        <v>5</v>
      </c>
      <c r="B9" s="47" t="s">
        <v>28</v>
      </c>
      <c r="C9" s="277">
        <f t="shared" si="0"/>
        <v>0</v>
      </c>
      <c r="D9" s="277">
        <f t="shared" si="1"/>
        <v>0</v>
      </c>
      <c r="E9" s="54"/>
      <c r="F9" s="54"/>
      <c r="G9" s="54"/>
      <c r="H9" s="54"/>
      <c r="I9" s="277">
        <f t="shared" si="2"/>
        <v>0</v>
      </c>
      <c r="J9" s="285">
        <f t="shared" si="3"/>
        <v>0</v>
      </c>
      <c r="K9" s="33"/>
      <c r="L9" s="33"/>
      <c r="M9" s="324"/>
      <c r="N9" s="318"/>
      <c r="O9"/>
      <c r="P9"/>
      <c r="Q9"/>
      <c r="R9"/>
      <c r="S9"/>
      <c r="T9"/>
    </row>
    <row r="10" spans="1:20" ht="12.75" customHeight="1">
      <c r="A10" s="46" t="s">
        <v>6</v>
      </c>
      <c r="B10" s="47" t="s">
        <v>29</v>
      </c>
      <c r="C10" s="277">
        <f t="shared" si="0"/>
        <v>0</v>
      </c>
      <c r="D10" s="277">
        <f t="shared" si="1"/>
        <v>0</v>
      </c>
      <c r="E10" s="54"/>
      <c r="F10" s="54"/>
      <c r="G10" s="54"/>
      <c r="H10" s="54"/>
      <c r="I10" s="277">
        <f t="shared" si="2"/>
        <v>0</v>
      </c>
      <c r="J10" s="285">
        <f t="shared" si="3"/>
        <v>0</v>
      </c>
      <c r="K10" s="33"/>
      <c r="L10" s="33"/>
      <c r="M10" s="324"/>
      <c r="N10" s="318"/>
      <c r="O10"/>
      <c r="P10"/>
      <c r="Q10"/>
      <c r="R10"/>
      <c r="S10"/>
      <c r="T10"/>
    </row>
    <row r="11" spans="1:20" ht="12.75" customHeight="1">
      <c r="A11" s="46" t="s">
        <v>7</v>
      </c>
      <c r="B11" s="47" t="s">
        <v>30</v>
      </c>
      <c r="C11" s="277">
        <f t="shared" si="0"/>
        <v>0</v>
      </c>
      <c r="D11" s="277">
        <f t="shared" si="1"/>
        <v>0</v>
      </c>
      <c r="E11" s="54"/>
      <c r="F11" s="54"/>
      <c r="G11" s="54"/>
      <c r="H11" s="54"/>
      <c r="I11" s="277">
        <f t="shared" si="2"/>
        <v>0</v>
      </c>
      <c r="J11" s="285">
        <f t="shared" si="3"/>
        <v>0</v>
      </c>
      <c r="K11" s="33"/>
      <c r="L11" s="33"/>
      <c r="M11" s="324"/>
      <c r="N11" s="318"/>
      <c r="O11"/>
      <c r="P11"/>
      <c r="Q11"/>
      <c r="R11"/>
      <c r="S11"/>
      <c r="T11"/>
    </row>
    <row r="12" spans="1:20" ht="12.75" customHeight="1">
      <c r="A12" s="46" t="s">
        <v>442</v>
      </c>
      <c r="B12" s="47" t="s">
        <v>31</v>
      </c>
      <c r="C12" s="277">
        <f t="shared" si="0"/>
        <v>0</v>
      </c>
      <c r="D12" s="277">
        <f t="shared" si="1"/>
        <v>0</v>
      </c>
      <c r="E12" s="54"/>
      <c r="F12" s="54"/>
      <c r="G12" s="54"/>
      <c r="H12" s="54"/>
      <c r="I12" s="277">
        <f t="shared" si="2"/>
        <v>0</v>
      </c>
      <c r="J12" s="285">
        <f t="shared" si="3"/>
        <v>0</v>
      </c>
      <c r="K12" s="33"/>
      <c r="L12" s="33"/>
      <c r="M12" s="324"/>
      <c r="N12" s="318"/>
      <c r="O12"/>
      <c r="P12"/>
      <c r="Q12"/>
      <c r="R12"/>
      <c r="S12"/>
      <c r="T12"/>
    </row>
    <row r="13" spans="1:20" ht="12.75" customHeight="1">
      <c r="A13" s="46" t="s">
        <v>8</v>
      </c>
      <c r="B13" s="47" t="s">
        <v>32</v>
      </c>
      <c r="C13" s="277">
        <f t="shared" si="0"/>
        <v>0</v>
      </c>
      <c r="D13" s="277">
        <f t="shared" si="1"/>
        <v>0</v>
      </c>
      <c r="E13" s="54"/>
      <c r="F13" s="54"/>
      <c r="G13" s="54"/>
      <c r="H13" s="54"/>
      <c r="I13" s="277">
        <f t="shared" si="2"/>
        <v>0</v>
      </c>
      <c r="J13" s="285">
        <f t="shared" si="3"/>
        <v>0</v>
      </c>
      <c r="K13" s="33"/>
      <c r="L13" s="33"/>
      <c r="M13" s="324"/>
      <c r="N13" s="318"/>
      <c r="O13"/>
      <c r="P13"/>
      <c r="Q13"/>
      <c r="R13"/>
      <c r="S13"/>
      <c r="T13"/>
    </row>
    <row r="14" spans="1:20" ht="12.75" customHeight="1">
      <c r="A14" s="46" t="s">
        <v>9</v>
      </c>
      <c r="B14" s="47" t="s">
        <v>33</v>
      </c>
      <c r="C14" s="277">
        <f t="shared" si="0"/>
        <v>3</v>
      </c>
      <c r="D14" s="277">
        <f t="shared" si="1"/>
        <v>3</v>
      </c>
      <c r="E14" s="54">
        <v>3</v>
      </c>
      <c r="F14" s="54"/>
      <c r="G14" s="54">
        <v>3</v>
      </c>
      <c r="H14" s="54"/>
      <c r="I14" s="277">
        <f t="shared" si="2"/>
        <v>1</v>
      </c>
      <c r="J14" s="285">
        <f t="shared" si="3"/>
        <v>1</v>
      </c>
      <c r="K14" s="33">
        <v>1</v>
      </c>
      <c r="L14" s="33"/>
      <c r="M14" s="324">
        <v>1</v>
      </c>
      <c r="N14" s="318"/>
      <c r="O14"/>
      <c r="P14"/>
      <c r="Q14"/>
      <c r="R14"/>
      <c r="S14"/>
      <c r="T14"/>
    </row>
    <row r="15" spans="1:20" ht="12.75" customHeight="1">
      <c r="A15" s="46" t="s">
        <v>10</v>
      </c>
      <c r="B15" s="47" t="s">
        <v>34</v>
      </c>
      <c r="C15" s="277">
        <f t="shared" si="0"/>
        <v>0</v>
      </c>
      <c r="D15" s="277">
        <f t="shared" si="1"/>
        <v>0</v>
      </c>
      <c r="E15" s="54"/>
      <c r="F15" s="54"/>
      <c r="G15" s="54"/>
      <c r="H15" s="54"/>
      <c r="I15" s="277">
        <f t="shared" si="2"/>
        <v>0</v>
      </c>
      <c r="J15" s="285">
        <f t="shared" si="3"/>
        <v>0</v>
      </c>
      <c r="K15" s="33"/>
      <c r="L15" s="33"/>
      <c r="M15" s="324"/>
      <c r="N15" s="318"/>
      <c r="O15"/>
      <c r="P15"/>
      <c r="Q15"/>
      <c r="R15"/>
      <c r="S15"/>
      <c r="T15"/>
    </row>
    <row r="16" spans="1:20" ht="12.75" customHeight="1">
      <c r="A16" s="46" t="s">
        <v>11</v>
      </c>
      <c r="B16" s="47" t="s">
        <v>35</v>
      </c>
      <c r="C16" s="277">
        <f t="shared" si="0"/>
        <v>0</v>
      </c>
      <c r="D16" s="277">
        <f t="shared" si="1"/>
        <v>0</v>
      </c>
      <c r="E16" s="54"/>
      <c r="F16" s="54"/>
      <c r="G16" s="54"/>
      <c r="H16" s="54"/>
      <c r="I16" s="277">
        <f t="shared" si="2"/>
        <v>0</v>
      </c>
      <c r="J16" s="285">
        <f t="shared" si="3"/>
        <v>0</v>
      </c>
      <c r="K16" s="33"/>
      <c r="L16" s="33"/>
      <c r="M16" s="324"/>
      <c r="N16" s="318"/>
      <c r="O16"/>
      <c r="P16"/>
      <c r="Q16"/>
      <c r="R16"/>
      <c r="S16"/>
      <c r="T16"/>
    </row>
    <row r="17" spans="1:20" ht="12.75" customHeight="1">
      <c r="A17" s="46" t="s">
        <v>12</v>
      </c>
      <c r="B17" s="47" t="s">
        <v>36</v>
      </c>
      <c r="C17" s="277">
        <f t="shared" si="0"/>
        <v>0</v>
      </c>
      <c r="D17" s="277">
        <f t="shared" si="1"/>
        <v>0</v>
      </c>
      <c r="E17" s="54"/>
      <c r="F17" s="54"/>
      <c r="G17" s="54"/>
      <c r="H17" s="54"/>
      <c r="I17" s="277">
        <f t="shared" si="2"/>
        <v>0</v>
      </c>
      <c r="J17" s="285">
        <f t="shared" si="3"/>
        <v>0</v>
      </c>
      <c r="K17" s="33"/>
      <c r="L17" s="33"/>
      <c r="M17" s="324"/>
      <c r="N17" s="318"/>
      <c r="O17"/>
      <c r="P17"/>
      <c r="Q17"/>
      <c r="R17"/>
      <c r="S17"/>
      <c r="T17"/>
    </row>
    <row r="18" spans="1:20" ht="12.75" customHeight="1">
      <c r="A18" s="46" t="s">
        <v>13</v>
      </c>
      <c r="B18" s="47" t="s">
        <v>37</v>
      </c>
      <c r="C18" s="277">
        <f t="shared" si="0"/>
        <v>0</v>
      </c>
      <c r="D18" s="277">
        <f t="shared" si="1"/>
        <v>0</v>
      </c>
      <c r="E18" s="54"/>
      <c r="F18" s="54"/>
      <c r="G18" s="54"/>
      <c r="H18" s="54"/>
      <c r="I18" s="277">
        <f t="shared" si="2"/>
        <v>0</v>
      </c>
      <c r="J18" s="285">
        <f t="shared" si="3"/>
        <v>0</v>
      </c>
      <c r="K18" s="33"/>
      <c r="L18" s="33"/>
      <c r="M18" s="324"/>
      <c r="N18" s="318"/>
      <c r="O18"/>
      <c r="P18"/>
      <c r="Q18"/>
      <c r="R18"/>
      <c r="S18"/>
      <c r="T18"/>
    </row>
    <row r="19" spans="1:20" ht="12.75" customHeight="1">
      <c r="A19" s="46" t="s">
        <v>14</v>
      </c>
      <c r="B19" s="47" t="s">
        <v>38</v>
      </c>
      <c r="C19" s="277">
        <f t="shared" si="0"/>
        <v>0</v>
      </c>
      <c r="D19" s="277">
        <f t="shared" si="1"/>
        <v>0</v>
      </c>
      <c r="E19" s="54"/>
      <c r="F19" s="54"/>
      <c r="G19" s="54"/>
      <c r="H19" s="54"/>
      <c r="I19" s="277">
        <f t="shared" si="2"/>
        <v>0</v>
      </c>
      <c r="J19" s="285">
        <f t="shared" si="3"/>
        <v>0</v>
      </c>
      <c r="K19" s="33"/>
      <c r="L19" s="33"/>
      <c r="M19" s="324"/>
      <c r="N19" s="318"/>
      <c r="O19"/>
      <c r="P19"/>
      <c r="Q19"/>
      <c r="R19"/>
      <c r="S19"/>
      <c r="T19"/>
    </row>
    <row r="20" spans="1:20" ht="12.75" customHeight="1">
      <c r="A20" s="46" t="s">
        <v>15</v>
      </c>
      <c r="B20" s="47" t="s">
        <v>39</v>
      </c>
      <c r="C20" s="277">
        <f t="shared" si="0"/>
        <v>0</v>
      </c>
      <c r="D20" s="277">
        <f t="shared" si="1"/>
        <v>0</v>
      </c>
      <c r="E20" s="54"/>
      <c r="F20" s="54"/>
      <c r="G20" s="54"/>
      <c r="H20" s="54"/>
      <c r="I20" s="277">
        <f t="shared" si="2"/>
        <v>0</v>
      </c>
      <c r="J20" s="285">
        <f t="shared" si="3"/>
        <v>0</v>
      </c>
      <c r="K20" s="33"/>
      <c r="L20" s="33"/>
      <c r="M20" s="324"/>
      <c r="N20" s="318"/>
      <c r="O20"/>
      <c r="P20"/>
      <c r="Q20"/>
      <c r="R20"/>
      <c r="S20"/>
      <c r="T20"/>
    </row>
    <row r="21" spans="1:20" ht="12.75" customHeight="1">
      <c r="A21" s="46" t="s">
        <v>16</v>
      </c>
      <c r="B21" s="47" t="s">
        <v>40</v>
      </c>
      <c r="C21" s="277">
        <f t="shared" si="0"/>
        <v>0</v>
      </c>
      <c r="D21" s="277">
        <f t="shared" si="1"/>
        <v>0</v>
      </c>
      <c r="E21" s="54"/>
      <c r="F21" s="54"/>
      <c r="G21" s="54"/>
      <c r="H21" s="54"/>
      <c r="I21" s="277">
        <f t="shared" si="2"/>
        <v>0</v>
      </c>
      <c r="J21" s="285">
        <f t="shared" si="3"/>
        <v>0</v>
      </c>
      <c r="K21" s="33"/>
      <c r="L21" s="33"/>
      <c r="M21" s="324"/>
      <c r="N21" s="318"/>
      <c r="O21"/>
      <c r="P21"/>
      <c r="Q21"/>
      <c r="R21"/>
      <c r="S21"/>
      <c r="T21"/>
    </row>
    <row r="22" spans="1:20" ht="12.75" customHeight="1">
      <c r="A22" s="46" t="s">
        <v>17</v>
      </c>
      <c r="B22" s="47" t="s">
        <v>41</v>
      </c>
      <c r="C22" s="277">
        <f t="shared" si="0"/>
        <v>0</v>
      </c>
      <c r="D22" s="277">
        <f t="shared" si="1"/>
        <v>0</v>
      </c>
      <c r="E22" s="54"/>
      <c r="F22" s="54"/>
      <c r="G22" s="54"/>
      <c r="H22" s="54"/>
      <c r="I22" s="277">
        <f t="shared" si="2"/>
        <v>0</v>
      </c>
      <c r="J22" s="285">
        <f t="shared" si="3"/>
        <v>0</v>
      </c>
      <c r="K22" s="33"/>
      <c r="L22" s="33"/>
      <c r="M22" s="324"/>
      <c r="N22" s="318"/>
      <c r="O22"/>
      <c r="P22"/>
      <c r="Q22"/>
      <c r="R22"/>
      <c r="S22"/>
      <c r="T22"/>
    </row>
    <row r="23" spans="1:20" ht="12.75" customHeight="1">
      <c r="A23" s="46" t="s">
        <v>443</v>
      </c>
      <c r="B23" s="47" t="s">
        <v>42</v>
      </c>
      <c r="C23" s="277">
        <f t="shared" si="0"/>
        <v>0</v>
      </c>
      <c r="D23" s="277">
        <f t="shared" si="1"/>
        <v>0</v>
      </c>
      <c r="E23" s="54"/>
      <c r="F23" s="54"/>
      <c r="G23" s="54"/>
      <c r="H23" s="54"/>
      <c r="I23" s="277">
        <f t="shared" si="2"/>
        <v>0</v>
      </c>
      <c r="J23" s="285">
        <f t="shared" si="3"/>
        <v>0</v>
      </c>
      <c r="K23" s="33"/>
      <c r="L23" s="33"/>
      <c r="M23" s="324"/>
      <c r="N23" s="318"/>
      <c r="O23"/>
      <c r="P23"/>
      <c r="Q23"/>
      <c r="R23"/>
      <c r="S23"/>
      <c r="T23"/>
    </row>
    <row r="24" spans="1:20" ht="12.75" customHeight="1">
      <c r="A24" s="46" t="s">
        <v>444</v>
      </c>
      <c r="B24" s="47" t="s">
        <v>43</v>
      </c>
      <c r="C24" s="277">
        <f t="shared" si="0"/>
        <v>0</v>
      </c>
      <c r="D24" s="277">
        <f t="shared" si="1"/>
        <v>0</v>
      </c>
      <c r="E24" s="54"/>
      <c r="F24" s="54"/>
      <c r="G24" s="54"/>
      <c r="H24" s="54"/>
      <c r="I24" s="277">
        <f t="shared" si="2"/>
        <v>0</v>
      </c>
      <c r="J24" s="285">
        <f t="shared" si="3"/>
        <v>0</v>
      </c>
      <c r="K24" s="33"/>
      <c r="L24" s="33"/>
      <c r="M24" s="324"/>
      <c r="N24" s="318"/>
      <c r="O24"/>
      <c r="P24"/>
      <c r="Q24"/>
      <c r="R24"/>
      <c r="S24"/>
      <c r="T24"/>
    </row>
    <row r="25" spans="1:20" ht="12.75" customHeight="1">
      <c r="A25" s="46" t="s">
        <v>445</v>
      </c>
      <c r="B25" s="47" t="s">
        <v>44</v>
      </c>
      <c r="C25" s="277">
        <f t="shared" si="0"/>
        <v>0</v>
      </c>
      <c r="D25" s="277">
        <f t="shared" si="1"/>
        <v>0</v>
      </c>
      <c r="E25" s="54"/>
      <c r="F25" s="54"/>
      <c r="G25" s="54"/>
      <c r="H25" s="54"/>
      <c r="I25" s="277">
        <f t="shared" si="2"/>
        <v>0</v>
      </c>
      <c r="J25" s="285">
        <f t="shared" si="3"/>
        <v>0</v>
      </c>
      <c r="K25" s="33"/>
      <c r="L25" s="33"/>
      <c r="M25" s="324"/>
      <c r="N25" s="318"/>
      <c r="O25"/>
      <c r="P25"/>
      <c r="Q25"/>
      <c r="R25"/>
      <c r="S25"/>
      <c r="T25"/>
    </row>
    <row r="26" spans="1:20" ht="12.75" customHeight="1">
      <c r="A26" s="46" t="s">
        <v>446</v>
      </c>
      <c r="B26" s="47" t="s">
        <v>45</v>
      </c>
      <c r="C26" s="277">
        <f t="shared" si="0"/>
        <v>0</v>
      </c>
      <c r="D26" s="277">
        <f t="shared" si="1"/>
        <v>0</v>
      </c>
      <c r="E26" s="54"/>
      <c r="F26" s="54"/>
      <c r="G26" s="54"/>
      <c r="H26" s="54"/>
      <c r="I26" s="277">
        <f t="shared" si="2"/>
        <v>0</v>
      </c>
      <c r="J26" s="285">
        <f t="shared" si="3"/>
        <v>0</v>
      </c>
      <c r="K26" s="33"/>
      <c r="L26" s="33"/>
      <c r="M26" s="324"/>
      <c r="N26" s="318"/>
      <c r="O26"/>
      <c r="P26"/>
      <c r="Q26"/>
      <c r="R26"/>
      <c r="S26"/>
      <c r="T26"/>
    </row>
    <row r="27" spans="1:20" ht="12.75" customHeight="1">
      <c r="A27" s="46" t="s">
        <v>18</v>
      </c>
      <c r="B27" s="47" t="s">
        <v>46</v>
      </c>
      <c r="C27" s="277">
        <f t="shared" si="0"/>
        <v>0</v>
      </c>
      <c r="D27" s="277">
        <f t="shared" si="1"/>
        <v>0</v>
      </c>
      <c r="E27" s="54"/>
      <c r="F27" s="54"/>
      <c r="G27" s="54"/>
      <c r="H27" s="54"/>
      <c r="I27" s="277">
        <f t="shared" si="2"/>
        <v>0</v>
      </c>
      <c r="J27" s="285">
        <f t="shared" si="3"/>
        <v>0</v>
      </c>
      <c r="K27" s="33"/>
      <c r="L27" s="33"/>
      <c r="M27" s="324"/>
      <c r="N27" s="318"/>
      <c r="O27"/>
      <c r="P27"/>
      <c r="Q27"/>
      <c r="R27"/>
      <c r="S27"/>
      <c r="T27"/>
    </row>
    <row r="28" spans="1:20" ht="12.75" customHeight="1">
      <c r="A28" s="46" t="s">
        <v>19</v>
      </c>
      <c r="B28" s="47" t="s">
        <v>47</v>
      </c>
      <c r="C28" s="277">
        <f t="shared" si="0"/>
        <v>0</v>
      </c>
      <c r="D28" s="277">
        <f t="shared" si="1"/>
        <v>0</v>
      </c>
      <c r="E28" s="54"/>
      <c r="F28" s="54"/>
      <c r="G28" s="54"/>
      <c r="H28" s="54"/>
      <c r="I28" s="277">
        <f t="shared" si="2"/>
        <v>0</v>
      </c>
      <c r="J28" s="285">
        <f t="shared" si="3"/>
        <v>0</v>
      </c>
      <c r="K28" s="33"/>
      <c r="L28" s="33"/>
      <c r="M28" s="324"/>
      <c r="N28" s="318"/>
      <c r="O28"/>
      <c r="P28"/>
      <c r="Q28"/>
      <c r="R28"/>
      <c r="S28"/>
      <c r="T28"/>
    </row>
    <row r="29" spans="1:20" ht="12.75" customHeight="1">
      <c r="A29" s="46" t="s">
        <v>447</v>
      </c>
      <c r="B29" s="47" t="s">
        <v>48</v>
      </c>
      <c r="C29" s="277">
        <f t="shared" si="0"/>
        <v>0</v>
      </c>
      <c r="D29" s="277">
        <f t="shared" si="1"/>
        <v>0</v>
      </c>
      <c r="E29" s="54"/>
      <c r="F29" s="54"/>
      <c r="G29" s="54"/>
      <c r="H29" s="54"/>
      <c r="I29" s="277">
        <f t="shared" si="2"/>
        <v>0</v>
      </c>
      <c r="J29" s="285">
        <f t="shared" si="3"/>
        <v>0</v>
      </c>
      <c r="K29" s="33"/>
      <c r="L29" s="33"/>
      <c r="M29" s="324"/>
      <c r="N29" s="318"/>
      <c r="O29"/>
      <c r="P29"/>
      <c r="Q29"/>
      <c r="R29"/>
      <c r="S29"/>
      <c r="T29"/>
    </row>
    <row r="30" spans="1:20" ht="12.75" customHeight="1">
      <c r="A30" s="46" t="s">
        <v>20</v>
      </c>
      <c r="B30" s="47" t="s">
        <v>49</v>
      </c>
      <c r="C30" s="277">
        <f t="shared" si="0"/>
        <v>5</v>
      </c>
      <c r="D30" s="277">
        <f t="shared" si="1"/>
        <v>5</v>
      </c>
      <c r="E30" s="54">
        <v>5</v>
      </c>
      <c r="F30" s="54"/>
      <c r="G30" s="54">
        <v>5</v>
      </c>
      <c r="H30" s="54"/>
      <c r="I30" s="277">
        <f t="shared" si="2"/>
        <v>2</v>
      </c>
      <c r="J30" s="285">
        <f t="shared" si="3"/>
        <v>2</v>
      </c>
      <c r="K30" s="33">
        <v>2</v>
      </c>
      <c r="L30" s="33"/>
      <c r="M30" s="324">
        <v>2</v>
      </c>
      <c r="N30" s="318"/>
      <c r="O30"/>
      <c r="P30"/>
      <c r="Q30"/>
      <c r="R30"/>
      <c r="S30"/>
      <c r="T30"/>
    </row>
    <row r="31" spans="1:20" ht="12.75" customHeight="1">
      <c r="A31" s="52" t="s">
        <v>448</v>
      </c>
      <c r="B31" s="53">
        <v>26</v>
      </c>
      <c r="C31" s="277">
        <f t="shared" si="0"/>
        <v>0</v>
      </c>
      <c r="D31" s="277">
        <f t="shared" si="1"/>
        <v>0</v>
      </c>
      <c r="E31" s="54"/>
      <c r="F31" s="54"/>
      <c r="G31" s="54"/>
      <c r="H31" s="54"/>
      <c r="I31" s="277">
        <f t="shared" si="2"/>
        <v>0</v>
      </c>
      <c r="J31" s="285">
        <f t="shared" si="3"/>
        <v>0</v>
      </c>
      <c r="K31" s="33"/>
      <c r="L31" s="33"/>
      <c r="M31" s="324"/>
      <c r="N31" s="318"/>
      <c r="O31"/>
      <c r="P31"/>
      <c r="Q31"/>
      <c r="R31"/>
      <c r="S31"/>
      <c r="T31"/>
    </row>
    <row r="32" spans="1:20" ht="12.75" customHeight="1">
      <c r="A32" s="46" t="s">
        <v>449</v>
      </c>
      <c r="B32" s="47" t="s">
        <v>51</v>
      </c>
      <c r="C32" s="277">
        <f t="shared" si="0"/>
        <v>0</v>
      </c>
      <c r="D32" s="277">
        <f t="shared" si="1"/>
        <v>0</v>
      </c>
      <c r="E32" s="54"/>
      <c r="F32" s="54"/>
      <c r="G32" s="54"/>
      <c r="H32" s="54"/>
      <c r="I32" s="277">
        <f t="shared" si="2"/>
        <v>0</v>
      </c>
      <c r="J32" s="285">
        <f t="shared" si="3"/>
        <v>0</v>
      </c>
      <c r="K32" s="33"/>
      <c r="L32" s="33"/>
      <c r="M32" s="324"/>
      <c r="N32" s="318"/>
      <c r="O32"/>
      <c r="P32"/>
      <c r="Q32"/>
      <c r="R32"/>
      <c r="S32"/>
      <c r="T32"/>
    </row>
    <row r="33" spans="1:20" ht="12.75" customHeight="1">
      <c r="A33" s="46" t="s">
        <v>21</v>
      </c>
      <c r="B33" s="47" t="s">
        <v>52</v>
      </c>
      <c r="C33" s="277">
        <f t="shared" si="0"/>
        <v>0</v>
      </c>
      <c r="D33" s="277">
        <f t="shared" si="1"/>
        <v>0</v>
      </c>
      <c r="E33" s="54"/>
      <c r="F33" s="54"/>
      <c r="G33" s="54"/>
      <c r="H33" s="54"/>
      <c r="I33" s="277">
        <f t="shared" si="2"/>
        <v>0</v>
      </c>
      <c r="J33" s="285">
        <f t="shared" si="3"/>
        <v>0</v>
      </c>
      <c r="K33" s="33"/>
      <c r="L33" s="33"/>
      <c r="M33" s="324"/>
      <c r="N33" s="318"/>
      <c r="O33"/>
      <c r="P33"/>
      <c r="Q33"/>
      <c r="R33"/>
      <c r="S33"/>
      <c r="T33"/>
    </row>
    <row r="34" spans="1:20" ht="12.75" customHeight="1">
      <c r="A34" s="46" t="s">
        <v>188</v>
      </c>
      <c r="B34" s="47" t="s">
        <v>53</v>
      </c>
      <c r="C34" s="277">
        <f t="shared" si="0"/>
        <v>0</v>
      </c>
      <c r="D34" s="277">
        <f t="shared" si="1"/>
        <v>0</v>
      </c>
      <c r="E34" s="54"/>
      <c r="F34" s="54"/>
      <c r="G34" s="54"/>
      <c r="H34" s="54"/>
      <c r="I34" s="277">
        <f t="shared" si="2"/>
        <v>0</v>
      </c>
      <c r="J34" s="285">
        <f t="shared" si="3"/>
        <v>0</v>
      </c>
      <c r="K34" s="33"/>
      <c r="L34" s="33"/>
      <c r="M34" s="324"/>
      <c r="N34" s="318"/>
      <c r="O34"/>
      <c r="P34"/>
      <c r="Q34"/>
      <c r="R34"/>
      <c r="S34"/>
      <c r="T34"/>
    </row>
    <row r="35" spans="1:20" ht="12.75" customHeight="1">
      <c r="A35" s="46" t="s">
        <v>22</v>
      </c>
      <c r="B35" s="47" t="s">
        <v>81</v>
      </c>
      <c r="C35" s="277">
        <f t="shared" si="0"/>
        <v>0</v>
      </c>
      <c r="D35" s="277">
        <f t="shared" si="1"/>
        <v>0</v>
      </c>
      <c r="E35" s="54"/>
      <c r="F35" s="54"/>
      <c r="G35" s="54"/>
      <c r="H35" s="54"/>
      <c r="I35" s="277">
        <f t="shared" si="2"/>
        <v>0</v>
      </c>
      <c r="J35" s="285">
        <f t="shared" si="3"/>
        <v>0</v>
      </c>
      <c r="K35" s="33"/>
      <c r="L35" s="33"/>
      <c r="M35" s="324"/>
      <c r="N35" s="318"/>
      <c r="O35"/>
      <c r="P35"/>
      <c r="Q35"/>
      <c r="R35"/>
      <c r="S35"/>
      <c r="T35"/>
    </row>
    <row r="36" spans="1:20" ht="12.75" customHeight="1">
      <c r="A36" s="46" t="s">
        <v>23</v>
      </c>
      <c r="B36" s="47" t="s">
        <v>82</v>
      </c>
      <c r="C36" s="277">
        <f t="shared" si="0"/>
        <v>0</v>
      </c>
      <c r="D36" s="277">
        <f t="shared" si="1"/>
        <v>0</v>
      </c>
      <c r="E36" s="54"/>
      <c r="F36" s="54"/>
      <c r="G36" s="54"/>
      <c r="H36" s="54"/>
      <c r="I36" s="277">
        <f t="shared" si="2"/>
        <v>0</v>
      </c>
      <c r="J36" s="285">
        <f t="shared" si="3"/>
        <v>0</v>
      </c>
      <c r="K36" s="33"/>
      <c r="L36" s="33"/>
      <c r="M36" s="324"/>
      <c r="N36" s="318"/>
      <c r="O36"/>
      <c r="P36"/>
      <c r="Q36"/>
      <c r="R36"/>
      <c r="S36"/>
      <c r="T36"/>
    </row>
    <row r="37" spans="1:20" ht="12.75" customHeight="1">
      <c r="A37" s="46" t="s">
        <v>24</v>
      </c>
      <c r="B37" s="47" t="s">
        <v>83</v>
      </c>
      <c r="C37" s="277">
        <f t="shared" si="0"/>
        <v>0</v>
      </c>
      <c r="D37" s="277">
        <f t="shared" si="1"/>
        <v>0</v>
      </c>
      <c r="E37" s="54"/>
      <c r="F37" s="54"/>
      <c r="G37" s="54"/>
      <c r="H37" s="54"/>
      <c r="I37" s="277">
        <f t="shared" si="2"/>
        <v>0</v>
      </c>
      <c r="J37" s="285">
        <f t="shared" si="3"/>
        <v>0</v>
      </c>
      <c r="K37" s="33"/>
      <c r="L37" s="33"/>
      <c r="M37" s="324"/>
      <c r="N37" s="318"/>
      <c r="O37"/>
      <c r="P37"/>
      <c r="Q37"/>
      <c r="R37"/>
      <c r="S37"/>
      <c r="T37"/>
    </row>
    <row r="38" spans="1:20" ht="12.75" customHeight="1">
      <c r="A38" s="46" t="s">
        <v>25</v>
      </c>
      <c r="B38" s="47" t="s">
        <v>84</v>
      </c>
      <c r="C38" s="277">
        <f aca="true" t="shared" si="4" ref="C38:C69">E38+F38</f>
        <v>0</v>
      </c>
      <c r="D38" s="277">
        <f t="shared" si="1"/>
        <v>0</v>
      </c>
      <c r="E38" s="54"/>
      <c r="F38" s="54"/>
      <c r="G38" s="54"/>
      <c r="H38" s="54"/>
      <c r="I38" s="277">
        <f t="shared" si="2"/>
        <v>0</v>
      </c>
      <c r="J38" s="285">
        <f t="shared" si="3"/>
        <v>0</v>
      </c>
      <c r="K38" s="33"/>
      <c r="L38" s="33"/>
      <c r="M38" s="324"/>
      <c r="N38" s="318"/>
      <c r="O38"/>
      <c r="P38"/>
      <c r="Q38"/>
      <c r="R38"/>
      <c r="S38"/>
      <c r="T38"/>
    </row>
    <row r="39" spans="1:20" ht="12.75" customHeight="1">
      <c r="A39" s="46" t="s">
        <v>54</v>
      </c>
      <c r="B39" s="47" t="s">
        <v>85</v>
      </c>
      <c r="C39" s="277">
        <f t="shared" si="4"/>
        <v>0</v>
      </c>
      <c r="D39" s="277">
        <f>G39+H39</f>
        <v>0</v>
      </c>
      <c r="E39" s="54"/>
      <c r="F39" s="54"/>
      <c r="G39" s="54"/>
      <c r="H39" s="54"/>
      <c r="I39" s="277">
        <f t="shared" si="2"/>
        <v>0</v>
      </c>
      <c r="J39" s="285">
        <f t="shared" si="3"/>
        <v>0</v>
      </c>
      <c r="K39" s="33"/>
      <c r="L39" s="33"/>
      <c r="M39" s="324"/>
      <c r="N39" s="318"/>
      <c r="O39"/>
      <c r="P39"/>
      <c r="Q39"/>
      <c r="R39"/>
      <c r="S39"/>
      <c r="T39"/>
    </row>
    <row r="40" spans="1:20" ht="12.75" customHeight="1">
      <c r="A40" s="46" t="s">
        <v>450</v>
      </c>
      <c r="B40" s="47" t="s">
        <v>86</v>
      </c>
      <c r="C40" s="277">
        <f t="shared" si="4"/>
        <v>0</v>
      </c>
      <c r="D40" s="277">
        <f t="shared" si="1"/>
        <v>0</v>
      </c>
      <c r="E40" s="54"/>
      <c r="F40" s="54"/>
      <c r="G40" s="54"/>
      <c r="H40" s="54"/>
      <c r="I40" s="277">
        <f t="shared" si="2"/>
        <v>0</v>
      </c>
      <c r="J40" s="285">
        <f t="shared" si="3"/>
        <v>0</v>
      </c>
      <c r="K40" s="33"/>
      <c r="L40" s="33"/>
      <c r="M40" s="324"/>
      <c r="N40" s="318"/>
      <c r="O40"/>
      <c r="P40"/>
      <c r="Q40"/>
      <c r="R40"/>
      <c r="S40"/>
      <c r="T40"/>
    </row>
    <row r="41" spans="1:20" ht="12.75" customHeight="1">
      <c r="A41" s="46" t="s">
        <v>451</v>
      </c>
      <c r="B41" s="47" t="s">
        <v>87</v>
      </c>
      <c r="C41" s="277">
        <f t="shared" si="4"/>
        <v>0</v>
      </c>
      <c r="D41" s="277">
        <f t="shared" si="1"/>
        <v>0</v>
      </c>
      <c r="E41" s="54"/>
      <c r="F41" s="54"/>
      <c r="G41" s="54"/>
      <c r="H41" s="54"/>
      <c r="I41" s="277">
        <f t="shared" si="2"/>
        <v>0</v>
      </c>
      <c r="J41" s="285">
        <f t="shared" si="3"/>
        <v>0</v>
      </c>
      <c r="K41" s="33"/>
      <c r="L41" s="33"/>
      <c r="M41" s="324"/>
      <c r="N41" s="318"/>
      <c r="O41"/>
      <c r="P41"/>
      <c r="Q41"/>
      <c r="R41"/>
      <c r="S41"/>
      <c r="T41"/>
    </row>
    <row r="42" spans="1:20" ht="12.75" customHeight="1">
      <c r="A42" s="46" t="s">
        <v>55</v>
      </c>
      <c r="B42" s="47" t="s">
        <v>88</v>
      </c>
      <c r="C42" s="277">
        <f t="shared" si="4"/>
        <v>0</v>
      </c>
      <c r="D42" s="277">
        <f t="shared" si="1"/>
        <v>0</v>
      </c>
      <c r="E42" s="54"/>
      <c r="F42" s="54"/>
      <c r="G42" s="54"/>
      <c r="H42" s="54"/>
      <c r="I42" s="277">
        <f t="shared" si="2"/>
        <v>0</v>
      </c>
      <c r="J42" s="285">
        <f t="shared" si="3"/>
        <v>0</v>
      </c>
      <c r="K42" s="33"/>
      <c r="L42" s="33"/>
      <c r="M42" s="324"/>
      <c r="N42" s="318"/>
      <c r="O42"/>
      <c r="P42"/>
      <c r="Q42"/>
      <c r="R42"/>
      <c r="S42"/>
      <c r="T42"/>
    </row>
    <row r="43" spans="1:20" ht="12.75" customHeight="1">
      <c r="A43" s="46" t="s">
        <v>452</v>
      </c>
      <c r="B43" s="47" t="s">
        <v>89</v>
      </c>
      <c r="C43" s="277">
        <f t="shared" si="4"/>
        <v>0</v>
      </c>
      <c r="D43" s="277">
        <f t="shared" si="1"/>
        <v>0</v>
      </c>
      <c r="E43" s="54"/>
      <c r="F43" s="54"/>
      <c r="G43" s="54"/>
      <c r="H43" s="54"/>
      <c r="I43" s="277">
        <f t="shared" si="2"/>
        <v>0</v>
      </c>
      <c r="J43" s="285">
        <f t="shared" si="3"/>
        <v>0</v>
      </c>
      <c r="K43" s="33"/>
      <c r="L43" s="33"/>
      <c r="M43" s="324"/>
      <c r="N43" s="318"/>
      <c r="O43"/>
      <c r="P43"/>
      <c r="Q43"/>
      <c r="R43"/>
      <c r="S43"/>
      <c r="T43"/>
    </row>
    <row r="44" spans="1:20" ht="12.75" customHeight="1">
      <c r="A44" s="46" t="s">
        <v>56</v>
      </c>
      <c r="B44" s="47" t="s">
        <v>90</v>
      </c>
      <c r="C44" s="277">
        <f t="shared" si="4"/>
        <v>0</v>
      </c>
      <c r="D44" s="277">
        <f t="shared" si="1"/>
        <v>0</v>
      </c>
      <c r="E44" s="54"/>
      <c r="F44" s="54"/>
      <c r="G44" s="54"/>
      <c r="H44" s="54"/>
      <c r="I44" s="277">
        <f t="shared" si="2"/>
        <v>0</v>
      </c>
      <c r="J44" s="285">
        <f t="shared" si="3"/>
        <v>0</v>
      </c>
      <c r="K44" s="33"/>
      <c r="L44" s="33"/>
      <c r="M44" s="324"/>
      <c r="N44" s="318"/>
      <c r="O44"/>
      <c r="P44"/>
      <c r="Q44"/>
      <c r="R44"/>
      <c r="S44"/>
      <c r="T44"/>
    </row>
    <row r="45" spans="1:20" ht="12.75" customHeight="1">
      <c r="A45" s="46" t="s">
        <v>57</v>
      </c>
      <c r="B45" s="47" t="s">
        <v>91</v>
      </c>
      <c r="C45" s="277">
        <f t="shared" si="4"/>
        <v>0</v>
      </c>
      <c r="D45" s="277">
        <f t="shared" si="1"/>
        <v>0</v>
      </c>
      <c r="E45" s="54"/>
      <c r="F45" s="54"/>
      <c r="G45" s="54"/>
      <c r="H45" s="54"/>
      <c r="I45" s="277">
        <f t="shared" si="2"/>
        <v>0</v>
      </c>
      <c r="J45" s="285">
        <f t="shared" si="3"/>
        <v>0</v>
      </c>
      <c r="K45" s="33"/>
      <c r="L45" s="33"/>
      <c r="M45" s="324"/>
      <c r="N45" s="318"/>
      <c r="O45"/>
      <c r="P45"/>
      <c r="Q45"/>
      <c r="R45"/>
      <c r="S45"/>
      <c r="T45"/>
    </row>
    <row r="46" spans="1:20" ht="12.75" customHeight="1">
      <c r="A46" s="46" t="s">
        <v>453</v>
      </c>
      <c r="B46" s="47" t="s">
        <v>92</v>
      </c>
      <c r="C46" s="277">
        <f t="shared" si="4"/>
        <v>0</v>
      </c>
      <c r="D46" s="277">
        <f t="shared" si="1"/>
        <v>0</v>
      </c>
      <c r="E46" s="54"/>
      <c r="F46" s="54"/>
      <c r="G46" s="54"/>
      <c r="H46" s="54"/>
      <c r="I46" s="277">
        <f t="shared" si="2"/>
        <v>0</v>
      </c>
      <c r="J46" s="285">
        <f t="shared" si="3"/>
        <v>0</v>
      </c>
      <c r="K46" s="33"/>
      <c r="L46" s="33"/>
      <c r="M46" s="324"/>
      <c r="N46" s="318"/>
      <c r="O46"/>
      <c r="P46"/>
      <c r="Q46"/>
      <c r="R46"/>
      <c r="S46"/>
      <c r="T46"/>
    </row>
    <row r="47" spans="1:20" ht="12.75" customHeight="1">
      <c r="A47" s="46" t="s">
        <v>58</v>
      </c>
      <c r="B47" s="47" t="s">
        <v>93</v>
      </c>
      <c r="C47" s="277">
        <f t="shared" si="4"/>
        <v>0</v>
      </c>
      <c r="D47" s="277">
        <f t="shared" si="1"/>
        <v>0</v>
      </c>
      <c r="E47" s="54"/>
      <c r="F47" s="54"/>
      <c r="G47" s="54"/>
      <c r="H47" s="54"/>
      <c r="I47" s="277">
        <f t="shared" si="2"/>
        <v>0</v>
      </c>
      <c r="J47" s="285">
        <f t="shared" si="3"/>
        <v>0</v>
      </c>
      <c r="K47" s="33"/>
      <c r="L47" s="33"/>
      <c r="M47" s="324"/>
      <c r="N47" s="318"/>
      <c r="O47"/>
      <c r="P47"/>
      <c r="Q47"/>
      <c r="R47"/>
      <c r="S47"/>
      <c r="T47"/>
    </row>
    <row r="48" spans="1:20" ht="12.75" customHeight="1">
      <c r="A48" s="46" t="s">
        <v>454</v>
      </c>
      <c r="B48" s="47" t="s">
        <v>94</v>
      </c>
      <c r="C48" s="277">
        <f t="shared" si="4"/>
        <v>0</v>
      </c>
      <c r="D48" s="277">
        <f t="shared" si="1"/>
        <v>0</v>
      </c>
      <c r="E48" s="54"/>
      <c r="F48" s="54"/>
      <c r="G48" s="54"/>
      <c r="H48" s="54"/>
      <c r="I48" s="277">
        <f t="shared" si="2"/>
        <v>0</v>
      </c>
      <c r="J48" s="285">
        <f t="shared" si="3"/>
        <v>0</v>
      </c>
      <c r="K48" s="33"/>
      <c r="L48" s="33"/>
      <c r="M48" s="324"/>
      <c r="N48" s="318"/>
      <c r="O48"/>
      <c r="P48"/>
      <c r="Q48"/>
      <c r="R48"/>
      <c r="S48"/>
      <c r="T48"/>
    </row>
    <row r="49" spans="1:20" ht="12.75" customHeight="1">
      <c r="A49" s="46" t="s">
        <v>455</v>
      </c>
      <c r="B49" s="47" t="s">
        <v>95</v>
      </c>
      <c r="C49" s="277">
        <f t="shared" si="4"/>
        <v>0</v>
      </c>
      <c r="D49" s="277">
        <f t="shared" si="1"/>
        <v>0</v>
      </c>
      <c r="E49" s="54"/>
      <c r="F49" s="54"/>
      <c r="G49" s="54"/>
      <c r="H49" s="54"/>
      <c r="I49" s="277">
        <f t="shared" si="2"/>
        <v>0</v>
      </c>
      <c r="J49" s="285">
        <f t="shared" si="3"/>
        <v>0</v>
      </c>
      <c r="K49" s="33"/>
      <c r="L49" s="33"/>
      <c r="M49" s="324"/>
      <c r="N49" s="318"/>
      <c r="O49"/>
      <c r="P49"/>
      <c r="Q49"/>
      <c r="R49"/>
      <c r="S49"/>
      <c r="T49"/>
    </row>
    <row r="50" spans="1:20" ht="12.75" customHeight="1">
      <c r="A50" s="46" t="s">
        <v>190</v>
      </c>
      <c r="B50" s="47" t="s">
        <v>96</v>
      </c>
      <c r="C50" s="277">
        <f t="shared" si="4"/>
        <v>0</v>
      </c>
      <c r="D50" s="277">
        <f t="shared" si="1"/>
        <v>0</v>
      </c>
      <c r="E50" s="54"/>
      <c r="F50" s="54"/>
      <c r="G50" s="54"/>
      <c r="H50" s="54"/>
      <c r="I50" s="277">
        <f t="shared" si="2"/>
        <v>0</v>
      </c>
      <c r="J50" s="285">
        <f t="shared" si="3"/>
        <v>0</v>
      </c>
      <c r="K50" s="33"/>
      <c r="L50" s="33"/>
      <c r="M50" s="324"/>
      <c r="N50" s="318"/>
      <c r="O50"/>
      <c r="P50"/>
      <c r="Q50"/>
      <c r="R50"/>
      <c r="S50"/>
      <c r="T50"/>
    </row>
    <row r="51" spans="1:20" ht="12.75" customHeight="1">
      <c r="A51" s="46" t="s">
        <v>59</v>
      </c>
      <c r="B51" s="47" t="s">
        <v>97</v>
      </c>
      <c r="C51" s="277">
        <f t="shared" si="4"/>
        <v>0</v>
      </c>
      <c r="D51" s="277">
        <f t="shared" si="1"/>
        <v>0</v>
      </c>
      <c r="E51" s="54"/>
      <c r="F51" s="54"/>
      <c r="G51" s="54"/>
      <c r="H51" s="54"/>
      <c r="I51" s="277">
        <f t="shared" si="2"/>
        <v>0</v>
      </c>
      <c r="J51" s="285">
        <f t="shared" si="3"/>
        <v>0</v>
      </c>
      <c r="K51" s="33"/>
      <c r="L51" s="33"/>
      <c r="M51" s="324"/>
      <c r="N51" s="318"/>
      <c r="O51"/>
      <c r="P51"/>
      <c r="Q51"/>
      <c r="R51"/>
      <c r="S51"/>
      <c r="T51"/>
    </row>
    <row r="52" spans="1:20" ht="12.75" customHeight="1">
      <c r="A52" s="46" t="s">
        <v>60</v>
      </c>
      <c r="B52" s="47" t="s">
        <v>98</v>
      </c>
      <c r="C52" s="277">
        <f t="shared" si="4"/>
        <v>0</v>
      </c>
      <c r="D52" s="277">
        <f t="shared" si="1"/>
        <v>0</v>
      </c>
      <c r="E52" s="54"/>
      <c r="F52" s="54"/>
      <c r="G52" s="54"/>
      <c r="H52" s="54"/>
      <c r="I52" s="277">
        <f t="shared" si="2"/>
        <v>0</v>
      </c>
      <c r="J52" s="285">
        <f t="shared" si="3"/>
        <v>0</v>
      </c>
      <c r="K52" s="33"/>
      <c r="L52" s="33"/>
      <c r="M52" s="324"/>
      <c r="N52" s="318"/>
      <c r="O52"/>
      <c r="P52"/>
      <c r="Q52"/>
      <c r="R52"/>
      <c r="S52"/>
      <c r="T52"/>
    </row>
    <row r="53" spans="1:20" ht="12.75" customHeight="1">
      <c r="A53" s="46" t="s">
        <v>456</v>
      </c>
      <c r="B53" s="47" t="s">
        <v>99</v>
      </c>
      <c r="C53" s="277">
        <f t="shared" si="4"/>
        <v>0</v>
      </c>
      <c r="D53" s="277">
        <f t="shared" si="1"/>
        <v>0</v>
      </c>
      <c r="E53" s="54"/>
      <c r="F53" s="54"/>
      <c r="G53" s="54"/>
      <c r="H53" s="54"/>
      <c r="I53" s="277">
        <f t="shared" si="2"/>
        <v>0</v>
      </c>
      <c r="J53" s="285">
        <f t="shared" si="3"/>
        <v>0</v>
      </c>
      <c r="K53" s="33"/>
      <c r="L53" s="33"/>
      <c r="M53" s="324"/>
      <c r="N53" s="318"/>
      <c r="O53"/>
      <c r="P53"/>
      <c r="Q53"/>
      <c r="R53"/>
      <c r="S53"/>
      <c r="T53"/>
    </row>
    <row r="54" spans="1:20" ht="12.75" customHeight="1">
      <c r="A54" s="46" t="s">
        <v>61</v>
      </c>
      <c r="B54" s="47" t="s">
        <v>100</v>
      </c>
      <c r="C54" s="277">
        <f t="shared" si="4"/>
        <v>0</v>
      </c>
      <c r="D54" s="277">
        <f t="shared" si="1"/>
        <v>0</v>
      </c>
      <c r="E54" s="54"/>
      <c r="F54" s="54"/>
      <c r="G54" s="54"/>
      <c r="H54" s="54"/>
      <c r="I54" s="277">
        <f t="shared" si="2"/>
        <v>0</v>
      </c>
      <c r="J54" s="285">
        <f t="shared" si="3"/>
        <v>0</v>
      </c>
      <c r="K54" s="33"/>
      <c r="L54" s="33"/>
      <c r="M54" s="324"/>
      <c r="N54" s="318"/>
      <c r="O54"/>
      <c r="P54"/>
      <c r="Q54"/>
      <c r="R54"/>
      <c r="S54"/>
      <c r="T54"/>
    </row>
    <row r="55" spans="1:20" ht="12.75" customHeight="1">
      <c r="A55" s="46" t="s">
        <v>62</v>
      </c>
      <c r="B55" s="47" t="s">
        <v>101</v>
      </c>
      <c r="C55" s="277">
        <f t="shared" si="4"/>
        <v>0</v>
      </c>
      <c r="D55" s="277">
        <f t="shared" si="1"/>
        <v>0</v>
      </c>
      <c r="E55" s="54"/>
      <c r="F55" s="54"/>
      <c r="G55" s="54"/>
      <c r="H55" s="54"/>
      <c r="I55" s="277">
        <f t="shared" si="2"/>
        <v>0</v>
      </c>
      <c r="J55" s="285">
        <f t="shared" si="3"/>
        <v>0</v>
      </c>
      <c r="K55" s="33"/>
      <c r="L55" s="33"/>
      <c r="M55" s="324"/>
      <c r="N55" s="318"/>
      <c r="O55"/>
      <c r="P55"/>
      <c r="Q55"/>
      <c r="R55"/>
      <c r="S55"/>
      <c r="T55"/>
    </row>
    <row r="56" spans="1:20" ht="12.75" customHeight="1">
      <c r="A56" s="46" t="s">
        <v>457</v>
      </c>
      <c r="B56" s="47" t="s">
        <v>102</v>
      </c>
      <c r="C56" s="277">
        <f t="shared" si="4"/>
        <v>0</v>
      </c>
      <c r="D56" s="277">
        <f t="shared" si="1"/>
        <v>0</v>
      </c>
      <c r="E56" s="54"/>
      <c r="F56" s="54"/>
      <c r="G56" s="54"/>
      <c r="H56" s="54"/>
      <c r="I56" s="277">
        <f t="shared" si="2"/>
        <v>0</v>
      </c>
      <c r="J56" s="285">
        <f t="shared" si="3"/>
        <v>0</v>
      </c>
      <c r="K56" s="33"/>
      <c r="L56" s="33"/>
      <c r="M56" s="324"/>
      <c r="N56" s="318"/>
      <c r="O56"/>
      <c r="P56"/>
      <c r="Q56"/>
      <c r="R56"/>
      <c r="S56"/>
      <c r="T56"/>
    </row>
    <row r="57" spans="1:20" ht="12.75" customHeight="1">
      <c r="A57" s="46" t="s">
        <v>458</v>
      </c>
      <c r="B57" s="47" t="s">
        <v>103</v>
      </c>
      <c r="C57" s="277">
        <f t="shared" si="4"/>
        <v>0</v>
      </c>
      <c r="D57" s="277">
        <f t="shared" si="1"/>
        <v>0</v>
      </c>
      <c r="E57" s="54"/>
      <c r="F57" s="54"/>
      <c r="G57" s="54"/>
      <c r="H57" s="54"/>
      <c r="I57" s="277">
        <f t="shared" si="2"/>
        <v>0</v>
      </c>
      <c r="J57" s="285">
        <f t="shared" si="3"/>
        <v>0</v>
      </c>
      <c r="K57" s="33"/>
      <c r="L57" s="33"/>
      <c r="M57" s="324"/>
      <c r="N57" s="318"/>
      <c r="O57"/>
      <c r="P57"/>
      <c r="Q57"/>
      <c r="R57"/>
      <c r="S57"/>
      <c r="T57"/>
    </row>
    <row r="58" spans="1:20" ht="12.75" customHeight="1">
      <c r="A58" s="46" t="s">
        <v>459</v>
      </c>
      <c r="B58" s="47" t="s">
        <v>104</v>
      </c>
      <c r="C58" s="277">
        <f t="shared" si="4"/>
        <v>0</v>
      </c>
      <c r="D58" s="277">
        <f t="shared" si="1"/>
        <v>0</v>
      </c>
      <c r="E58" s="54"/>
      <c r="F58" s="54"/>
      <c r="G58" s="54"/>
      <c r="H58" s="54"/>
      <c r="I58" s="277">
        <f t="shared" si="2"/>
        <v>0</v>
      </c>
      <c r="J58" s="285">
        <f t="shared" si="3"/>
        <v>0</v>
      </c>
      <c r="K58" s="33"/>
      <c r="L58" s="33"/>
      <c r="M58" s="324"/>
      <c r="N58" s="318"/>
      <c r="O58"/>
      <c r="P58"/>
      <c r="Q58"/>
      <c r="R58"/>
      <c r="S58"/>
      <c r="T58"/>
    </row>
    <row r="59" spans="1:20" ht="12.75" customHeight="1">
      <c r="A59" s="46" t="s">
        <v>63</v>
      </c>
      <c r="B59" s="47" t="s">
        <v>105</v>
      </c>
      <c r="C59" s="277">
        <f t="shared" si="4"/>
        <v>0</v>
      </c>
      <c r="D59" s="277">
        <f t="shared" si="1"/>
        <v>0</v>
      </c>
      <c r="E59" s="54"/>
      <c r="F59" s="54"/>
      <c r="G59" s="54"/>
      <c r="H59" s="54"/>
      <c r="I59" s="277">
        <f t="shared" si="2"/>
        <v>0</v>
      </c>
      <c r="J59" s="285">
        <f t="shared" si="3"/>
        <v>0</v>
      </c>
      <c r="K59" s="33"/>
      <c r="L59" s="33"/>
      <c r="M59" s="324"/>
      <c r="N59" s="318"/>
      <c r="O59"/>
      <c r="P59"/>
      <c r="Q59"/>
      <c r="R59"/>
      <c r="S59"/>
      <c r="T59"/>
    </row>
    <row r="60" spans="1:20" ht="12.75" customHeight="1">
      <c r="A60" s="52" t="s">
        <v>64</v>
      </c>
      <c r="B60" s="53">
        <v>55</v>
      </c>
      <c r="C60" s="277">
        <f t="shared" si="4"/>
        <v>0</v>
      </c>
      <c r="D60" s="277">
        <f t="shared" si="1"/>
        <v>0</v>
      </c>
      <c r="E60" s="54"/>
      <c r="F60" s="54"/>
      <c r="G60" s="54"/>
      <c r="H60" s="54"/>
      <c r="I60" s="277">
        <f t="shared" si="2"/>
        <v>0</v>
      </c>
      <c r="J60" s="285">
        <f t="shared" si="3"/>
        <v>0</v>
      </c>
      <c r="K60" s="33"/>
      <c r="L60" s="33"/>
      <c r="M60" s="324"/>
      <c r="N60" s="318"/>
      <c r="O60"/>
      <c r="P60"/>
      <c r="Q60"/>
      <c r="R60"/>
      <c r="S60"/>
      <c r="T60"/>
    </row>
    <row r="61" spans="1:20" ht="12.75" customHeight="1">
      <c r="A61" s="46" t="s">
        <v>65</v>
      </c>
      <c r="B61" s="47" t="s">
        <v>107</v>
      </c>
      <c r="C61" s="277">
        <f t="shared" si="4"/>
        <v>6</v>
      </c>
      <c r="D61" s="277">
        <f t="shared" si="1"/>
        <v>6</v>
      </c>
      <c r="E61" s="54">
        <v>6</v>
      </c>
      <c r="F61" s="54"/>
      <c r="G61" s="54">
        <v>6</v>
      </c>
      <c r="H61" s="54"/>
      <c r="I61" s="277">
        <f t="shared" si="2"/>
        <v>3</v>
      </c>
      <c r="J61" s="285">
        <f t="shared" si="3"/>
        <v>3</v>
      </c>
      <c r="K61" s="33">
        <v>3</v>
      </c>
      <c r="L61" s="33"/>
      <c r="M61" s="324">
        <v>3</v>
      </c>
      <c r="N61" s="318"/>
      <c r="O61"/>
      <c r="P61"/>
      <c r="Q61"/>
      <c r="R61"/>
      <c r="S61"/>
      <c r="T61"/>
    </row>
    <row r="62" spans="1:20" ht="12.75" customHeight="1">
      <c r="A62" s="46" t="s">
        <v>460</v>
      </c>
      <c r="B62" s="47" t="s">
        <v>108</v>
      </c>
      <c r="C62" s="277">
        <f t="shared" si="4"/>
        <v>0</v>
      </c>
      <c r="D62" s="277">
        <f t="shared" si="1"/>
        <v>0</v>
      </c>
      <c r="E62" s="54"/>
      <c r="F62" s="54"/>
      <c r="G62" s="54"/>
      <c r="H62" s="54"/>
      <c r="I62" s="277">
        <f t="shared" si="2"/>
        <v>0</v>
      </c>
      <c r="J62" s="285">
        <f t="shared" si="3"/>
        <v>0</v>
      </c>
      <c r="K62" s="33"/>
      <c r="L62" s="33"/>
      <c r="M62" s="324"/>
      <c r="N62" s="318"/>
      <c r="O62"/>
      <c r="P62"/>
      <c r="Q62"/>
      <c r="R62"/>
      <c r="S62"/>
      <c r="T62"/>
    </row>
    <row r="63" spans="1:20" ht="12.75" customHeight="1">
      <c r="A63" s="46" t="s">
        <v>461</v>
      </c>
      <c r="B63" s="47" t="s">
        <v>109</v>
      </c>
      <c r="C63" s="277">
        <f t="shared" si="4"/>
        <v>0</v>
      </c>
      <c r="D63" s="277">
        <f t="shared" si="1"/>
        <v>0</v>
      </c>
      <c r="E63" s="54"/>
      <c r="F63" s="54"/>
      <c r="G63" s="54"/>
      <c r="H63" s="54"/>
      <c r="I63" s="277">
        <f t="shared" si="2"/>
        <v>0</v>
      </c>
      <c r="J63" s="285">
        <f t="shared" si="3"/>
        <v>0</v>
      </c>
      <c r="K63" s="33"/>
      <c r="L63" s="33"/>
      <c r="M63" s="324"/>
      <c r="N63" s="318"/>
      <c r="O63"/>
      <c r="P63"/>
      <c r="Q63"/>
      <c r="R63"/>
      <c r="S63"/>
      <c r="T63"/>
    </row>
    <row r="64" spans="1:20" ht="12.75" customHeight="1">
      <c r="A64" s="46" t="s">
        <v>66</v>
      </c>
      <c r="B64" s="47" t="s">
        <v>110</v>
      </c>
      <c r="C64" s="277">
        <f t="shared" si="4"/>
        <v>0</v>
      </c>
      <c r="D64" s="277">
        <f t="shared" si="1"/>
        <v>0</v>
      </c>
      <c r="E64" s="54"/>
      <c r="F64" s="54"/>
      <c r="G64" s="54"/>
      <c r="H64" s="54"/>
      <c r="I64" s="277">
        <f t="shared" si="2"/>
        <v>0</v>
      </c>
      <c r="J64" s="285">
        <f t="shared" si="3"/>
        <v>0</v>
      </c>
      <c r="K64" s="33"/>
      <c r="L64" s="33"/>
      <c r="M64" s="324"/>
      <c r="N64" s="318"/>
      <c r="O64"/>
      <c r="P64"/>
      <c r="Q64"/>
      <c r="R64"/>
      <c r="S64"/>
      <c r="T64"/>
    </row>
    <row r="65" spans="1:20" ht="12.75" customHeight="1">
      <c r="A65" s="46" t="s">
        <v>462</v>
      </c>
      <c r="B65" s="47" t="s">
        <v>111</v>
      </c>
      <c r="C65" s="277">
        <f t="shared" si="4"/>
        <v>0</v>
      </c>
      <c r="D65" s="277">
        <f t="shared" si="1"/>
        <v>0</v>
      </c>
      <c r="E65" s="54"/>
      <c r="F65" s="54"/>
      <c r="G65" s="54"/>
      <c r="H65" s="54"/>
      <c r="I65" s="277">
        <f t="shared" si="2"/>
        <v>0</v>
      </c>
      <c r="J65" s="285">
        <f t="shared" si="3"/>
        <v>0</v>
      </c>
      <c r="K65" s="33"/>
      <c r="L65" s="33"/>
      <c r="M65" s="324"/>
      <c r="N65" s="318"/>
      <c r="O65"/>
      <c r="P65"/>
      <c r="Q65"/>
      <c r="R65"/>
      <c r="S65"/>
      <c r="T65"/>
    </row>
    <row r="66" spans="1:20" ht="12.75" customHeight="1">
      <c r="A66" s="46" t="s">
        <v>191</v>
      </c>
      <c r="B66" s="47" t="s">
        <v>112</v>
      </c>
      <c r="C66" s="277">
        <f t="shared" si="4"/>
        <v>0</v>
      </c>
      <c r="D66" s="277">
        <f t="shared" si="1"/>
        <v>0</v>
      </c>
      <c r="E66" s="54"/>
      <c r="F66" s="54"/>
      <c r="G66" s="54"/>
      <c r="H66" s="54"/>
      <c r="I66" s="277">
        <f t="shared" si="2"/>
        <v>0</v>
      </c>
      <c r="J66" s="285">
        <f t="shared" si="3"/>
        <v>0</v>
      </c>
      <c r="K66" s="33"/>
      <c r="L66" s="33"/>
      <c r="M66" s="324"/>
      <c r="N66" s="318"/>
      <c r="O66"/>
      <c r="P66"/>
      <c r="Q66"/>
      <c r="R66"/>
      <c r="S66"/>
      <c r="T66"/>
    </row>
    <row r="67" spans="1:20" ht="12.75" customHeight="1">
      <c r="A67" s="46" t="s">
        <v>463</v>
      </c>
      <c r="B67" s="47" t="s">
        <v>113</v>
      </c>
      <c r="C67" s="277">
        <f t="shared" si="4"/>
        <v>0</v>
      </c>
      <c r="D67" s="277">
        <f t="shared" si="1"/>
        <v>0</v>
      </c>
      <c r="E67" s="54"/>
      <c r="F67" s="54"/>
      <c r="G67" s="54"/>
      <c r="H67" s="54"/>
      <c r="I67" s="277">
        <f t="shared" si="2"/>
        <v>0</v>
      </c>
      <c r="J67" s="285">
        <f t="shared" si="3"/>
        <v>0</v>
      </c>
      <c r="K67" s="33"/>
      <c r="L67" s="33"/>
      <c r="M67" s="324"/>
      <c r="N67" s="318"/>
      <c r="O67"/>
      <c r="P67"/>
      <c r="Q67"/>
      <c r="R67"/>
      <c r="S67"/>
      <c r="T67"/>
    </row>
    <row r="68" spans="1:20" ht="12.75" customHeight="1">
      <c r="A68" s="46" t="s">
        <v>67</v>
      </c>
      <c r="B68" s="47" t="s">
        <v>114</v>
      </c>
      <c r="C68" s="277">
        <f t="shared" si="4"/>
        <v>0</v>
      </c>
      <c r="D68" s="277">
        <f t="shared" si="1"/>
        <v>0</v>
      </c>
      <c r="E68" s="54"/>
      <c r="F68" s="54"/>
      <c r="G68" s="54"/>
      <c r="H68" s="54"/>
      <c r="I68" s="277">
        <f t="shared" si="2"/>
        <v>0</v>
      </c>
      <c r="J68" s="285">
        <f t="shared" si="3"/>
        <v>0</v>
      </c>
      <c r="K68" s="33"/>
      <c r="L68" s="33"/>
      <c r="M68" s="324"/>
      <c r="N68" s="318"/>
      <c r="O68"/>
      <c r="P68"/>
      <c r="Q68"/>
      <c r="R68"/>
      <c r="S68"/>
      <c r="T68"/>
    </row>
    <row r="69" spans="1:20" ht="12.75" customHeight="1">
      <c r="A69" s="46" t="s">
        <v>464</v>
      </c>
      <c r="B69" s="47" t="s">
        <v>116</v>
      </c>
      <c r="C69" s="277">
        <f t="shared" si="4"/>
        <v>0</v>
      </c>
      <c r="D69" s="277">
        <f t="shared" si="1"/>
        <v>0</v>
      </c>
      <c r="E69" s="54"/>
      <c r="F69" s="54"/>
      <c r="G69" s="54"/>
      <c r="H69" s="54"/>
      <c r="I69" s="277">
        <f t="shared" si="2"/>
        <v>0</v>
      </c>
      <c r="J69" s="285">
        <f t="shared" si="3"/>
        <v>0</v>
      </c>
      <c r="K69" s="33"/>
      <c r="L69" s="33"/>
      <c r="M69" s="324"/>
      <c r="N69" s="318"/>
      <c r="O69"/>
      <c r="P69"/>
      <c r="Q69"/>
      <c r="R69"/>
      <c r="S69"/>
      <c r="T69"/>
    </row>
    <row r="70" spans="1:20" ht="12.75" customHeight="1">
      <c r="A70" s="46" t="s">
        <v>68</v>
      </c>
      <c r="B70" s="47" t="s">
        <v>146</v>
      </c>
      <c r="C70" s="277">
        <f aca="true" t="shared" si="5" ref="C70:C101">E70+F70</f>
        <v>0</v>
      </c>
      <c r="D70" s="277">
        <f t="shared" si="1"/>
        <v>0</v>
      </c>
      <c r="E70" s="54"/>
      <c r="F70" s="54"/>
      <c r="G70" s="54"/>
      <c r="H70" s="54"/>
      <c r="I70" s="277">
        <f t="shared" si="2"/>
        <v>0</v>
      </c>
      <c r="J70" s="285">
        <f t="shared" si="3"/>
        <v>0</v>
      </c>
      <c r="K70" s="33"/>
      <c r="L70" s="33"/>
      <c r="M70" s="324"/>
      <c r="N70" s="318"/>
      <c r="O70"/>
      <c r="P70"/>
      <c r="Q70"/>
      <c r="R70"/>
      <c r="S70"/>
      <c r="T70"/>
    </row>
    <row r="71" spans="1:20" ht="12.75" customHeight="1">
      <c r="A71" s="46" t="s">
        <v>69</v>
      </c>
      <c r="B71" s="47" t="s">
        <v>147</v>
      </c>
      <c r="C71" s="277">
        <f t="shared" si="5"/>
        <v>0</v>
      </c>
      <c r="D71" s="277">
        <f aca="true" t="shared" si="6" ref="D71:D134">G71+H71</f>
        <v>0</v>
      </c>
      <c r="E71" s="54"/>
      <c r="F71" s="54"/>
      <c r="G71" s="54"/>
      <c r="H71" s="54"/>
      <c r="I71" s="277">
        <f aca="true" t="shared" si="7" ref="I71:I134">K71+L71</f>
        <v>0</v>
      </c>
      <c r="J71" s="285">
        <f aca="true" t="shared" si="8" ref="J71:J134">M71+N71</f>
        <v>0</v>
      </c>
      <c r="K71" s="33"/>
      <c r="L71" s="33"/>
      <c r="M71" s="324"/>
      <c r="N71" s="318"/>
      <c r="O71"/>
      <c r="P71"/>
      <c r="Q71"/>
      <c r="R71"/>
      <c r="S71"/>
      <c r="T71"/>
    </row>
    <row r="72" spans="1:20" ht="12.75" customHeight="1">
      <c r="A72" s="46" t="s">
        <v>465</v>
      </c>
      <c r="B72" s="47" t="s">
        <v>115</v>
      </c>
      <c r="C72" s="277">
        <f t="shared" si="5"/>
        <v>0</v>
      </c>
      <c r="D72" s="277">
        <f t="shared" si="6"/>
        <v>0</v>
      </c>
      <c r="E72" s="54"/>
      <c r="F72" s="54"/>
      <c r="G72" s="54"/>
      <c r="H72" s="54"/>
      <c r="I72" s="277">
        <f t="shared" si="7"/>
        <v>0</v>
      </c>
      <c r="J72" s="285">
        <f t="shared" si="8"/>
        <v>0</v>
      </c>
      <c r="K72" s="33"/>
      <c r="L72" s="33"/>
      <c r="M72" s="324"/>
      <c r="N72" s="318"/>
      <c r="O72"/>
      <c r="P72"/>
      <c r="Q72"/>
      <c r="R72"/>
      <c r="S72"/>
      <c r="T72"/>
    </row>
    <row r="73" spans="1:20" ht="12.75" customHeight="1">
      <c r="A73" s="46" t="s">
        <v>70</v>
      </c>
      <c r="B73" s="47" t="s">
        <v>148</v>
      </c>
      <c r="C73" s="277">
        <f t="shared" si="5"/>
        <v>0</v>
      </c>
      <c r="D73" s="277">
        <f t="shared" si="6"/>
        <v>0</v>
      </c>
      <c r="E73" s="54"/>
      <c r="F73" s="54"/>
      <c r="G73" s="54"/>
      <c r="H73" s="54"/>
      <c r="I73" s="277">
        <f t="shared" si="7"/>
        <v>0</v>
      </c>
      <c r="J73" s="285">
        <f t="shared" si="8"/>
        <v>0</v>
      </c>
      <c r="K73" s="33"/>
      <c r="L73" s="33"/>
      <c r="M73" s="324"/>
      <c r="N73" s="318"/>
      <c r="O73"/>
      <c r="P73"/>
      <c r="Q73"/>
      <c r="R73"/>
      <c r="S73"/>
      <c r="T73"/>
    </row>
    <row r="74" spans="1:20" ht="12.75" customHeight="1">
      <c r="A74" s="46" t="s">
        <v>71</v>
      </c>
      <c r="B74" s="47" t="s">
        <v>149</v>
      </c>
      <c r="C74" s="277">
        <f t="shared" si="5"/>
        <v>0</v>
      </c>
      <c r="D74" s="277">
        <f t="shared" si="6"/>
        <v>0</v>
      </c>
      <c r="E74" s="54"/>
      <c r="F74" s="54"/>
      <c r="G74" s="54"/>
      <c r="H74" s="54"/>
      <c r="I74" s="277">
        <f t="shared" si="7"/>
        <v>0</v>
      </c>
      <c r="J74" s="285">
        <f t="shared" si="8"/>
        <v>0</v>
      </c>
      <c r="K74" s="33"/>
      <c r="L74" s="33"/>
      <c r="M74" s="324"/>
      <c r="N74" s="318"/>
      <c r="O74"/>
      <c r="P74"/>
      <c r="Q74"/>
      <c r="R74"/>
      <c r="S74"/>
      <c r="T74"/>
    </row>
    <row r="75" spans="1:20" ht="12.75" customHeight="1">
      <c r="A75" s="46" t="s">
        <v>72</v>
      </c>
      <c r="B75" s="47" t="s">
        <v>150</v>
      </c>
      <c r="C75" s="277">
        <f t="shared" si="5"/>
        <v>0</v>
      </c>
      <c r="D75" s="277">
        <f t="shared" si="6"/>
        <v>0</v>
      </c>
      <c r="E75" s="54"/>
      <c r="F75" s="54"/>
      <c r="G75" s="54"/>
      <c r="H75" s="54"/>
      <c r="I75" s="277">
        <f t="shared" si="7"/>
        <v>0</v>
      </c>
      <c r="J75" s="285">
        <f t="shared" si="8"/>
        <v>0</v>
      </c>
      <c r="K75" s="33"/>
      <c r="L75" s="33"/>
      <c r="M75" s="324"/>
      <c r="N75" s="318"/>
      <c r="O75"/>
      <c r="P75"/>
      <c r="Q75"/>
      <c r="R75"/>
      <c r="S75"/>
      <c r="T75"/>
    </row>
    <row r="76" spans="1:20" ht="12.75" customHeight="1">
      <c r="A76" s="46" t="s">
        <v>73</v>
      </c>
      <c r="B76" s="47" t="s">
        <v>151</v>
      </c>
      <c r="C76" s="277">
        <f t="shared" si="5"/>
        <v>0</v>
      </c>
      <c r="D76" s="277">
        <f t="shared" si="6"/>
        <v>0</v>
      </c>
      <c r="E76" s="54"/>
      <c r="F76" s="54"/>
      <c r="G76" s="54"/>
      <c r="H76" s="54"/>
      <c r="I76" s="277">
        <f t="shared" si="7"/>
        <v>0</v>
      </c>
      <c r="J76" s="285">
        <f t="shared" si="8"/>
        <v>0</v>
      </c>
      <c r="K76" s="33"/>
      <c r="L76" s="33"/>
      <c r="M76" s="324"/>
      <c r="N76" s="318"/>
      <c r="O76"/>
      <c r="P76"/>
      <c r="Q76"/>
      <c r="R76"/>
      <c r="S76"/>
      <c r="T76"/>
    </row>
    <row r="77" spans="1:20" ht="12.75" customHeight="1">
      <c r="A77" s="46" t="s">
        <v>466</v>
      </c>
      <c r="B77" s="47" t="s">
        <v>152</v>
      </c>
      <c r="C77" s="277">
        <f t="shared" si="5"/>
        <v>0</v>
      </c>
      <c r="D77" s="277">
        <f t="shared" si="6"/>
        <v>0</v>
      </c>
      <c r="E77" s="54"/>
      <c r="F77" s="54"/>
      <c r="G77" s="54"/>
      <c r="H77" s="54"/>
      <c r="I77" s="277">
        <f t="shared" si="7"/>
        <v>0</v>
      </c>
      <c r="J77" s="285">
        <f t="shared" si="8"/>
        <v>0</v>
      </c>
      <c r="K77" s="33"/>
      <c r="L77" s="33"/>
      <c r="M77" s="324"/>
      <c r="N77" s="318"/>
      <c r="O77"/>
      <c r="P77"/>
      <c r="Q77"/>
      <c r="R77"/>
      <c r="S77"/>
      <c r="T77"/>
    </row>
    <row r="78" spans="1:20" ht="12.75" customHeight="1">
      <c r="A78" s="46" t="s">
        <v>467</v>
      </c>
      <c r="B78" s="47" t="s">
        <v>153</v>
      </c>
      <c r="C78" s="277">
        <f t="shared" si="5"/>
        <v>0</v>
      </c>
      <c r="D78" s="277">
        <f t="shared" si="6"/>
        <v>0</v>
      </c>
      <c r="E78" s="54"/>
      <c r="F78" s="54"/>
      <c r="G78" s="54"/>
      <c r="H78" s="54"/>
      <c r="I78" s="277">
        <f t="shared" si="7"/>
        <v>0</v>
      </c>
      <c r="J78" s="285">
        <f t="shared" si="8"/>
        <v>0</v>
      </c>
      <c r="K78" s="33"/>
      <c r="L78" s="33"/>
      <c r="M78" s="324"/>
      <c r="N78" s="318"/>
      <c r="O78"/>
      <c r="P78"/>
      <c r="Q78"/>
      <c r="R78"/>
      <c r="S78"/>
      <c r="T78"/>
    </row>
    <row r="79" spans="1:20" ht="12.75" customHeight="1">
      <c r="A79" s="46" t="s">
        <v>74</v>
      </c>
      <c r="B79" s="47" t="s">
        <v>154</v>
      </c>
      <c r="C79" s="277">
        <f t="shared" si="5"/>
        <v>0</v>
      </c>
      <c r="D79" s="277">
        <f t="shared" si="6"/>
        <v>0</v>
      </c>
      <c r="E79" s="54"/>
      <c r="F79" s="54"/>
      <c r="G79" s="54"/>
      <c r="H79" s="54"/>
      <c r="I79" s="277">
        <f t="shared" si="7"/>
        <v>0</v>
      </c>
      <c r="J79" s="285">
        <f t="shared" si="8"/>
        <v>0</v>
      </c>
      <c r="K79" s="33"/>
      <c r="L79" s="33"/>
      <c r="M79" s="324"/>
      <c r="N79" s="318"/>
      <c r="O79"/>
      <c r="P79"/>
      <c r="Q79"/>
      <c r="R79"/>
      <c r="S79"/>
      <c r="T79"/>
    </row>
    <row r="80" spans="1:20" ht="12.75" customHeight="1">
      <c r="A80" s="46" t="s">
        <v>75</v>
      </c>
      <c r="B80" s="47" t="s">
        <v>155</v>
      </c>
      <c r="C80" s="277">
        <f t="shared" si="5"/>
        <v>0</v>
      </c>
      <c r="D80" s="277">
        <f t="shared" si="6"/>
        <v>0</v>
      </c>
      <c r="E80" s="54"/>
      <c r="F80" s="54"/>
      <c r="G80" s="54"/>
      <c r="H80" s="54"/>
      <c r="I80" s="277">
        <f t="shared" si="7"/>
        <v>0</v>
      </c>
      <c r="J80" s="285">
        <f t="shared" si="8"/>
        <v>0</v>
      </c>
      <c r="K80" s="33"/>
      <c r="L80" s="33"/>
      <c r="M80" s="324"/>
      <c r="N80" s="318"/>
      <c r="O80"/>
      <c r="P80"/>
      <c r="Q80"/>
      <c r="R80"/>
      <c r="S80"/>
      <c r="T80"/>
    </row>
    <row r="81" spans="1:20" ht="12.75" customHeight="1">
      <c r="A81" s="46" t="s">
        <v>468</v>
      </c>
      <c r="B81" s="47" t="s">
        <v>156</v>
      </c>
      <c r="C81" s="277">
        <f t="shared" si="5"/>
        <v>0</v>
      </c>
      <c r="D81" s="277">
        <f t="shared" si="6"/>
        <v>0</v>
      </c>
      <c r="E81" s="54"/>
      <c r="F81" s="54"/>
      <c r="G81" s="54"/>
      <c r="H81" s="54"/>
      <c r="I81" s="277">
        <f t="shared" si="7"/>
        <v>0</v>
      </c>
      <c r="J81" s="285">
        <f t="shared" si="8"/>
        <v>0</v>
      </c>
      <c r="K81" s="33"/>
      <c r="L81" s="33"/>
      <c r="M81" s="324"/>
      <c r="N81" s="318"/>
      <c r="O81"/>
      <c r="P81"/>
      <c r="Q81"/>
      <c r="R81"/>
      <c r="S81"/>
      <c r="T81"/>
    </row>
    <row r="82" spans="1:20" ht="12.75" customHeight="1">
      <c r="A82" s="46" t="s">
        <v>189</v>
      </c>
      <c r="B82" s="47" t="s">
        <v>157</v>
      </c>
      <c r="C82" s="277">
        <f t="shared" si="5"/>
        <v>0</v>
      </c>
      <c r="D82" s="277">
        <f t="shared" si="6"/>
        <v>0</v>
      </c>
      <c r="E82" s="54"/>
      <c r="F82" s="54"/>
      <c r="G82" s="54"/>
      <c r="H82" s="54"/>
      <c r="I82" s="277">
        <f t="shared" si="7"/>
        <v>0</v>
      </c>
      <c r="J82" s="285">
        <f t="shared" si="8"/>
        <v>0</v>
      </c>
      <c r="K82" s="33"/>
      <c r="L82" s="33"/>
      <c r="M82" s="324"/>
      <c r="N82" s="318"/>
      <c r="O82"/>
      <c r="P82"/>
      <c r="Q82"/>
      <c r="R82"/>
      <c r="S82"/>
      <c r="T82"/>
    </row>
    <row r="83" spans="1:20" ht="12.75" customHeight="1">
      <c r="A83" s="46" t="s">
        <v>469</v>
      </c>
      <c r="B83" s="47" t="s">
        <v>158</v>
      </c>
      <c r="C83" s="277">
        <f t="shared" si="5"/>
        <v>0</v>
      </c>
      <c r="D83" s="277">
        <f t="shared" si="6"/>
        <v>0</v>
      </c>
      <c r="E83" s="54"/>
      <c r="F83" s="54"/>
      <c r="G83" s="54"/>
      <c r="H83" s="54"/>
      <c r="I83" s="277">
        <f t="shared" si="7"/>
        <v>0</v>
      </c>
      <c r="J83" s="285">
        <f t="shared" si="8"/>
        <v>0</v>
      </c>
      <c r="K83" s="33"/>
      <c r="L83" s="33"/>
      <c r="M83" s="324"/>
      <c r="N83" s="318"/>
      <c r="O83"/>
      <c r="P83"/>
      <c r="Q83"/>
      <c r="R83"/>
      <c r="S83"/>
      <c r="T83"/>
    </row>
    <row r="84" spans="1:20" ht="12.75" customHeight="1">
      <c r="A84" s="46" t="s">
        <v>470</v>
      </c>
      <c r="B84" s="47" t="s">
        <v>159</v>
      </c>
      <c r="C84" s="277">
        <f t="shared" si="5"/>
        <v>0</v>
      </c>
      <c r="D84" s="277">
        <f t="shared" si="6"/>
        <v>0</v>
      </c>
      <c r="E84" s="54"/>
      <c r="F84" s="54"/>
      <c r="G84" s="54"/>
      <c r="H84" s="54"/>
      <c r="I84" s="277">
        <f t="shared" si="7"/>
        <v>0</v>
      </c>
      <c r="J84" s="285">
        <f t="shared" si="8"/>
        <v>0</v>
      </c>
      <c r="K84" s="33"/>
      <c r="L84" s="33"/>
      <c r="M84" s="324"/>
      <c r="N84" s="318"/>
      <c r="O84"/>
      <c r="P84"/>
      <c r="Q84"/>
      <c r="R84"/>
      <c r="S84"/>
      <c r="T84"/>
    </row>
    <row r="85" spans="1:20" ht="12.75" customHeight="1">
      <c r="A85" s="46" t="s">
        <v>76</v>
      </c>
      <c r="B85" s="47" t="s">
        <v>160</v>
      </c>
      <c r="C85" s="277">
        <f t="shared" si="5"/>
        <v>2</v>
      </c>
      <c r="D85" s="277">
        <f t="shared" si="6"/>
        <v>2</v>
      </c>
      <c r="E85" s="54">
        <v>2</v>
      </c>
      <c r="F85" s="54"/>
      <c r="G85" s="54">
        <v>2</v>
      </c>
      <c r="H85" s="54"/>
      <c r="I85" s="277">
        <f t="shared" si="7"/>
        <v>2</v>
      </c>
      <c r="J85" s="285">
        <f t="shared" si="8"/>
        <v>2</v>
      </c>
      <c r="K85" s="33">
        <v>2</v>
      </c>
      <c r="L85" s="33"/>
      <c r="M85" s="324">
        <v>2</v>
      </c>
      <c r="N85" s="318"/>
      <c r="O85"/>
      <c r="P85"/>
      <c r="Q85"/>
      <c r="R85"/>
      <c r="S85"/>
      <c r="T85"/>
    </row>
    <row r="86" spans="1:20" ht="12.75" customHeight="1">
      <c r="A86" s="46" t="s">
        <v>471</v>
      </c>
      <c r="B86" s="47" t="s">
        <v>161</v>
      </c>
      <c r="C86" s="277">
        <f t="shared" si="5"/>
        <v>0</v>
      </c>
      <c r="D86" s="277">
        <f t="shared" si="6"/>
        <v>0</v>
      </c>
      <c r="E86" s="54"/>
      <c r="F86" s="54"/>
      <c r="G86" s="54"/>
      <c r="H86" s="54"/>
      <c r="I86" s="277">
        <f t="shared" si="7"/>
        <v>0</v>
      </c>
      <c r="J86" s="285">
        <f t="shared" si="8"/>
        <v>0</v>
      </c>
      <c r="K86" s="33"/>
      <c r="L86" s="33"/>
      <c r="M86" s="324"/>
      <c r="N86" s="318"/>
      <c r="O86"/>
      <c r="P86"/>
      <c r="Q86"/>
      <c r="R86"/>
      <c r="S86"/>
      <c r="T86"/>
    </row>
    <row r="87" spans="1:20" ht="12.75" customHeight="1">
      <c r="A87" s="46" t="s">
        <v>77</v>
      </c>
      <c r="B87" s="47" t="s">
        <v>162</v>
      </c>
      <c r="C87" s="277">
        <f t="shared" si="5"/>
        <v>0</v>
      </c>
      <c r="D87" s="277">
        <f t="shared" si="6"/>
        <v>0</v>
      </c>
      <c r="E87" s="54"/>
      <c r="F87" s="54"/>
      <c r="G87" s="54"/>
      <c r="H87" s="54"/>
      <c r="I87" s="277">
        <f t="shared" si="7"/>
        <v>0</v>
      </c>
      <c r="J87" s="285">
        <f t="shared" si="8"/>
        <v>0</v>
      </c>
      <c r="K87" s="33"/>
      <c r="L87" s="33"/>
      <c r="M87" s="324"/>
      <c r="N87" s="318"/>
      <c r="O87"/>
      <c r="P87"/>
      <c r="Q87"/>
      <c r="R87"/>
      <c r="S87"/>
      <c r="T87"/>
    </row>
    <row r="88" spans="1:20" ht="12.75" customHeight="1">
      <c r="A88" s="52" t="s">
        <v>78</v>
      </c>
      <c r="B88" s="53">
        <v>83</v>
      </c>
      <c r="C88" s="277">
        <f t="shared" si="5"/>
        <v>0</v>
      </c>
      <c r="D88" s="277">
        <f t="shared" si="6"/>
        <v>0</v>
      </c>
      <c r="E88" s="54"/>
      <c r="F88" s="54"/>
      <c r="G88" s="54"/>
      <c r="H88" s="54"/>
      <c r="I88" s="277">
        <f t="shared" si="7"/>
        <v>0</v>
      </c>
      <c r="J88" s="285">
        <f t="shared" si="8"/>
        <v>0</v>
      </c>
      <c r="K88" s="33"/>
      <c r="L88" s="33"/>
      <c r="M88" s="324"/>
      <c r="N88" s="318"/>
      <c r="O88"/>
      <c r="P88"/>
      <c r="Q88"/>
      <c r="R88"/>
      <c r="S88"/>
      <c r="T88"/>
    </row>
    <row r="89" spans="1:20" ht="12.75" customHeight="1">
      <c r="A89" s="51" t="s">
        <v>472</v>
      </c>
      <c r="B89" s="29">
        <v>84</v>
      </c>
      <c r="C89" s="277">
        <f t="shared" si="5"/>
        <v>0</v>
      </c>
      <c r="D89" s="277">
        <f t="shared" si="6"/>
        <v>0</v>
      </c>
      <c r="E89" s="54"/>
      <c r="F89" s="54"/>
      <c r="G89" s="54"/>
      <c r="H89" s="54"/>
      <c r="I89" s="277">
        <f t="shared" si="7"/>
        <v>0</v>
      </c>
      <c r="J89" s="285">
        <f t="shared" si="8"/>
        <v>0</v>
      </c>
      <c r="K89" s="33"/>
      <c r="L89" s="33"/>
      <c r="M89" s="324"/>
      <c r="N89" s="318"/>
      <c r="O89"/>
      <c r="P89"/>
      <c r="Q89"/>
      <c r="R89"/>
      <c r="S89"/>
      <c r="T89"/>
    </row>
    <row r="90" spans="1:20" ht="12.75" customHeight="1">
      <c r="A90" s="46" t="s">
        <v>79</v>
      </c>
      <c r="B90" s="47" t="s">
        <v>165</v>
      </c>
      <c r="C90" s="277">
        <f t="shared" si="5"/>
        <v>0</v>
      </c>
      <c r="D90" s="277">
        <f t="shared" si="6"/>
        <v>0</v>
      </c>
      <c r="E90" s="54"/>
      <c r="F90" s="54"/>
      <c r="G90" s="54"/>
      <c r="H90" s="54"/>
      <c r="I90" s="277">
        <f t="shared" si="7"/>
        <v>0</v>
      </c>
      <c r="J90" s="285">
        <f t="shared" si="8"/>
        <v>0</v>
      </c>
      <c r="K90" s="33"/>
      <c r="L90" s="33"/>
      <c r="M90" s="324"/>
      <c r="N90" s="318"/>
      <c r="O90"/>
      <c r="P90"/>
      <c r="Q90"/>
      <c r="R90"/>
      <c r="S90"/>
      <c r="T90"/>
    </row>
    <row r="91" spans="1:20" ht="12.75" customHeight="1">
      <c r="A91" s="46" t="s">
        <v>80</v>
      </c>
      <c r="B91" s="47" t="s">
        <v>166</v>
      </c>
      <c r="C91" s="277">
        <f t="shared" si="5"/>
        <v>0</v>
      </c>
      <c r="D91" s="277">
        <f t="shared" si="6"/>
        <v>0</v>
      </c>
      <c r="E91" s="54"/>
      <c r="F91" s="54"/>
      <c r="G91" s="54"/>
      <c r="H91" s="54"/>
      <c r="I91" s="277">
        <f t="shared" si="7"/>
        <v>0</v>
      </c>
      <c r="J91" s="285">
        <f t="shared" si="8"/>
        <v>0</v>
      </c>
      <c r="K91" s="33"/>
      <c r="L91" s="33"/>
      <c r="M91" s="324"/>
      <c r="N91" s="318"/>
      <c r="O91"/>
      <c r="P91"/>
      <c r="Q91"/>
      <c r="R91"/>
      <c r="S91"/>
      <c r="T91"/>
    </row>
    <row r="92" spans="1:20" ht="12.75" customHeight="1">
      <c r="A92" s="46" t="s">
        <v>473</v>
      </c>
      <c r="B92" s="47" t="s">
        <v>167</v>
      </c>
      <c r="C92" s="277">
        <f t="shared" si="5"/>
        <v>0</v>
      </c>
      <c r="D92" s="277">
        <f t="shared" si="6"/>
        <v>0</v>
      </c>
      <c r="E92" s="54"/>
      <c r="F92" s="54"/>
      <c r="G92" s="54"/>
      <c r="H92" s="54"/>
      <c r="I92" s="277">
        <f t="shared" si="7"/>
        <v>0</v>
      </c>
      <c r="J92" s="285">
        <f t="shared" si="8"/>
        <v>0</v>
      </c>
      <c r="K92" s="33"/>
      <c r="L92" s="33"/>
      <c r="M92" s="324"/>
      <c r="N92" s="318"/>
      <c r="O92"/>
      <c r="P92"/>
      <c r="Q92"/>
      <c r="R92"/>
      <c r="S92"/>
      <c r="T92"/>
    </row>
    <row r="93" spans="1:20" ht="12.75" customHeight="1">
      <c r="A93" s="46" t="s">
        <v>474</v>
      </c>
      <c r="B93" s="47" t="s">
        <v>168</v>
      </c>
      <c r="C93" s="277">
        <f t="shared" si="5"/>
        <v>0</v>
      </c>
      <c r="D93" s="277">
        <f t="shared" si="6"/>
        <v>0</v>
      </c>
      <c r="E93" s="54"/>
      <c r="F93" s="54"/>
      <c r="G93" s="54"/>
      <c r="H93" s="54"/>
      <c r="I93" s="277">
        <f t="shared" si="7"/>
        <v>0</v>
      </c>
      <c r="J93" s="285">
        <f t="shared" si="8"/>
        <v>0</v>
      </c>
      <c r="K93" s="33"/>
      <c r="L93" s="33"/>
      <c r="M93" s="324"/>
      <c r="N93" s="318"/>
      <c r="O93"/>
      <c r="P93"/>
      <c r="Q93"/>
      <c r="R93"/>
      <c r="S93"/>
      <c r="T93"/>
    </row>
    <row r="94" spans="1:20" ht="12.75" customHeight="1">
      <c r="A94" s="46" t="s">
        <v>475</v>
      </c>
      <c r="B94" s="47" t="s">
        <v>169</v>
      </c>
      <c r="C94" s="277">
        <f t="shared" si="5"/>
        <v>0</v>
      </c>
      <c r="D94" s="277">
        <f t="shared" si="6"/>
        <v>0</v>
      </c>
      <c r="E94" s="54"/>
      <c r="F94" s="54"/>
      <c r="G94" s="54"/>
      <c r="H94" s="54"/>
      <c r="I94" s="277">
        <f t="shared" si="7"/>
        <v>0</v>
      </c>
      <c r="J94" s="285">
        <f t="shared" si="8"/>
        <v>0</v>
      </c>
      <c r="K94" s="33"/>
      <c r="L94" s="33"/>
      <c r="M94" s="324"/>
      <c r="N94" s="318"/>
      <c r="O94"/>
      <c r="P94"/>
      <c r="Q94"/>
      <c r="R94"/>
      <c r="S94"/>
      <c r="T94"/>
    </row>
    <row r="95" spans="1:20" ht="12.75" customHeight="1">
      <c r="A95" s="46" t="s">
        <v>117</v>
      </c>
      <c r="B95" s="47" t="s">
        <v>170</v>
      </c>
      <c r="C95" s="277">
        <f t="shared" si="5"/>
        <v>0</v>
      </c>
      <c r="D95" s="277">
        <f t="shared" si="6"/>
        <v>0</v>
      </c>
      <c r="E95" s="54"/>
      <c r="F95" s="54"/>
      <c r="G95" s="54"/>
      <c r="H95" s="54"/>
      <c r="I95" s="277">
        <f t="shared" si="7"/>
        <v>0</v>
      </c>
      <c r="J95" s="285">
        <f t="shared" si="8"/>
        <v>0</v>
      </c>
      <c r="K95" s="33"/>
      <c r="L95" s="33"/>
      <c r="M95" s="324"/>
      <c r="N95" s="318"/>
      <c r="O95"/>
      <c r="P95"/>
      <c r="Q95"/>
      <c r="R95"/>
      <c r="S95"/>
      <c r="T95"/>
    </row>
    <row r="96" spans="1:20" ht="12.75" customHeight="1">
      <c r="A96" s="46" t="s">
        <v>118</v>
      </c>
      <c r="B96" s="47" t="s">
        <v>171</v>
      </c>
      <c r="C96" s="277">
        <f t="shared" si="5"/>
        <v>0</v>
      </c>
      <c r="D96" s="277">
        <f t="shared" si="6"/>
        <v>0</v>
      </c>
      <c r="E96" s="54"/>
      <c r="F96" s="54"/>
      <c r="G96" s="54"/>
      <c r="H96" s="54"/>
      <c r="I96" s="277">
        <f t="shared" si="7"/>
        <v>0</v>
      </c>
      <c r="J96" s="285">
        <f t="shared" si="8"/>
        <v>0</v>
      </c>
      <c r="K96" s="33"/>
      <c r="L96" s="33"/>
      <c r="M96" s="324"/>
      <c r="N96" s="318"/>
      <c r="O96"/>
      <c r="P96"/>
      <c r="Q96"/>
      <c r="R96"/>
      <c r="S96"/>
      <c r="T96"/>
    </row>
    <row r="97" spans="1:20" ht="12.75" customHeight="1">
      <c r="A97" s="46" t="s">
        <v>119</v>
      </c>
      <c r="B97" s="47" t="s">
        <v>172</v>
      </c>
      <c r="C97" s="277">
        <f t="shared" si="5"/>
        <v>0</v>
      </c>
      <c r="D97" s="277">
        <f t="shared" si="6"/>
        <v>0</v>
      </c>
      <c r="E97" s="54"/>
      <c r="F97" s="54"/>
      <c r="G97" s="54"/>
      <c r="H97" s="54"/>
      <c r="I97" s="277">
        <f t="shared" si="7"/>
        <v>0</v>
      </c>
      <c r="J97" s="285">
        <f t="shared" si="8"/>
        <v>0</v>
      </c>
      <c r="K97" s="33"/>
      <c r="L97" s="33"/>
      <c r="M97" s="324"/>
      <c r="N97" s="318"/>
      <c r="O97"/>
      <c r="P97"/>
      <c r="Q97"/>
      <c r="R97"/>
      <c r="S97"/>
      <c r="T97"/>
    </row>
    <row r="98" spans="1:20" ht="12.75" customHeight="1">
      <c r="A98" s="46" t="s">
        <v>476</v>
      </c>
      <c r="B98" s="47" t="s">
        <v>173</v>
      </c>
      <c r="C98" s="277">
        <f t="shared" si="5"/>
        <v>0</v>
      </c>
      <c r="D98" s="277">
        <f t="shared" si="6"/>
        <v>0</v>
      </c>
      <c r="E98" s="54"/>
      <c r="F98" s="54"/>
      <c r="G98" s="54"/>
      <c r="H98" s="54"/>
      <c r="I98" s="277">
        <f t="shared" si="7"/>
        <v>0</v>
      </c>
      <c r="J98" s="285">
        <f t="shared" si="8"/>
        <v>0</v>
      </c>
      <c r="K98" s="33"/>
      <c r="L98" s="33"/>
      <c r="M98" s="324"/>
      <c r="N98" s="318"/>
      <c r="O98"/>
      <c r="P98"/>
      <c r="Q98"/>
      <c r="R98"/>
      <c r="S98"/>
      <c r="T98"/>
    </row>
    <row r="99" spans="1:20" ht="12.75">
      <c r="A99" s="46" t="s">
        <v>477</v>
      </c>
      <c r="B99" s="47" t="s">
        <v>174</v>
      </c>
      <c r="C99" s="277">
        <f t="shared" si="5"/>
        <v>1</v>
      </c>
      <c r="D99" s="277">
        <f t="shared" si="6"/>
        <v>1</v>
      </c>
      <c r="E99" s="54">
        <v>1</v>
      </c>
      <c r="F99" s="54"/>
      <c r="G99" s="54">
        <v>1</v>
      </c>
      <c r="H99" s="54"/>
      <c r="I99" s="277">
        <f t="shared" si="7"/>
        <v>1</v>
      </c>
      <c r="J99" s="285">
        <f t="shared" si="8"/>
        <v>1</v>
      </c>
      <c r="K99" s="33">
        <v>1</v>
      </c>
      <c r="L99" s="33"/>
      <c r="M99" s="324">
        <v>1</v>
      </c>
      <c r="N99" s="318"/>
      <c r="O99"/>
      <c r="P99"/>
      <c r="Q99"/>
      <c r="R99"/>
      <c r="S99"/>
      <c r="T99"/>
    </row>
    <row r="100" spans="1:20" ht="25.5">
      <c r="A100" s="46" t="s">
        <v>478</v>
      </c>
      <c r="B100" s="47" t="s">
        <v>175</v>
      </c>
      <c r="C100" s="277">
        <f t="shared" si="5"/>
        <v>0</v>
      </c>
      <c r="D100" s="277">
        <f t="shared" si="6"/>
        <v>0</v>
      </c>
      <c r="E100" s="54"/>
      <c r="F100" s="54"/>
      <c r="G100" s="54"/>
      <c r="H100" s="54"/>
      <c r="I100" s="277">
        <f t="shared" si="7"/>
        <v>0</v>
      </c>
      <c r="J100" s="285">
        <f t="shared" si="8"/>
        <v>0</v>
      </c>
      <c r="K100" s="33"/>
      <c r="L100" s="33"/>
      <c r="M100" s="324"/>
      <c r="N100" s="318"/>
      <c r="O100"/>
      <c r="P100"/>
      <c r="Q100"/>
      <c r="R100"/>
      <c r="S100"/>
      <c r="T100"/>
    </row>
    <row r="101" spans="1:20" ht="12.75">
      <c r="A101" s="46" t="s">
        <v>479</v>
      </c>
      <c r="B101" s="47" t="s">
        <v>176</v>
      </c>
      <c r="C101" s="277">
        <f t="shared" si="5"/>
        <v>0</v>
      </c>
      <c r="D101" s="277">
        <f t="shared" si="6"/>
        <v>0</v>
      </c>
      <c r="E101" s="54"/>
      <c r="F101" s="54"/>
      <c r="G101" s="54"/>
      <c r="H101" s="54"/>
      <c r="I101" s="277">
        <f t="shared" si="7"/>
        <v>0</v>
      </c>
      <c r="J101" s="285">
        <f t="shared" si="8"/>
        <v>0</v>
      </c>
      <c r="K101" s="33"/>
      <c r="L101" s="33"/>
      <c r="M101" s="324"/>
      <c r="N101" s="318"/>
      <c r="O101"/>
      <c r="P101"/>
      <c r="Q101"/>
      <c r="R101"/>
      <c r="S101"/>
      <c r="T101"/>
    </row>
    <row r="102" spans="1:20" ht="38.25">
      <c r="A102" s="46" t="s">
        <v>480</v>
      </c>
      <c r="B102" s="48" t="s">
        <v>177</v>
      </c>
      <c r="C102" s="277">
        <f aca="true" t="shared" si="9" ref="C102:C133">E102+F102</f>
        <v>0</v>
      </c>
      <c r="D102" s="277">
        <f t="shared" si="6"/>
        <v>0</v>
      </c>
      <c r="E102" s="54"/>
      <c r="F102" s="54"/>
      <c r="G102" s="54"/>
      <c r="H102" s="54"/>
      <c r="I102" s="277">
        <f t="shared" si="7"/>
        <v>0</v>
      </c>
      <c r="J102" s="285">
        <f t="shared" si="8"/>
        <v>0</v>
      </c>
      <c r="K102" s="33"/>
      <c r="L102" s="33"/>
      <c r="M102" s="324"/>
      <c r="N102" s="318"/>
      <c r="O102"/>
      <c r="P102"/>
      <c r="Q102"/>
      <c r="R102"/>
      <c r="S102"/>
      <c r="T102"/>
    </row>
    <row r="103" spans="1:20" ht="12.75">
      <c r="A103" s="46" t="s">
        <v>481</v>
      </c>
      <c r="B103" s="47" t="s">
        <v>178</v>
      </c>
      <c r="C103" s="277">
        <f t="shared" si="9"/>
        <v>0</v>
      </c>
      <c r="D103" s="277">
        <f t="shared" si="6"/>
        <v>0</v>
      </c>
      <c r="E103" s="54"/>
      <c r="F103" s="54"/>
      <c r="G103" s="54"/>
      <c r="H103" s="54"/>
      <c r="I103" s="277">
        <f t="shared" si="7"/>
        <v>0</v>
      </c>
      <c r="J103" s="285">
        <f t="shared" si="8"/>
        <v>0</v>
      </c>
      <c r="K103" s="33"/>
      <c r="L103" s="33"/>
      <c r="M103" s="324"/>
      <c r="N103" s="318"/>
      <c r="O103"/>
      <c r="P103"/>
      <c r="Q103"/>
      <c r="R103"/>
      <c r="S103"/>
      <c r="T103"/>
    </row>
    <row r="104" spans="1:20" ht="12.75">
      <c r="A104" s="46" t="s">
        <v>482</v>
      </c>
      <c r="B104" s="48" t="s">
        <v>180</v>
      </c>
      <c r="C104" s="277">
        <f t="shared" si="9"/>
        <v>0</v>
      </c>
      <c r="D104" s="277">
        <f t="shared" si="6"/>
        <v>0</v>
      </c>
      <c r="E104" s="54"/>
      <c r="F104" s="54"/>
      <c r="G104" s="54"/>
      <c r="H104" s="54"/>
      <c r="I104" s="277">
        <f t="shared" si="7"/>
        <v>0</v>
      </c>
      <c r="J104" s="285">
        <f t="shared" si="8"/>
        <v>0</v>
      </c>
      <c r="K104" s="33"/>
      <c r="L104" s="33"/>
      <c r="M104" s="324"/>
      <c r="N104" s="318"/>
      <c r="O104"/>
      <c r="P104"/>
      <c r="Q104"/>
      <c r="R104"/>
      <c r="S104"/>
      <c r="T104"/>
    </row>
    <row r="105" spans="1:20" ht="12.75">
      <c r="A105" s="143" t="s">
        <v>120</v>
      </c>
      <c r="B105" s="48" t="s">
        <v>182</v>
      </c>
      <c r="C105" s="277">
        <f t="shared" si="9"/>
        <v>0</v>
      </c>
      <c r="D105" s="277">
        <f t="shared" si="6"/>
        <v>0</v>
      </c>
      <c r="E105" s="54"/>
      <c r="F105" s="54"/>
      <c r="G105" s="54"/>
      <c r="H105" s="54"/>
      <c r="I105" s="277">
        <f t="shared" si="7"/>
        <v>0</v>
      </c>
      <c r="J105" s="285">
        <f t="shared" si="8"/>
        <v>0</v>
      </c>
      <c r="K105" s="33"/>
      <c r="L105" s="33"/>
      <c r="M105" s="324"/>
      <c r="N105" s="318"/>
      <c r="O105"/>
      <c r="P105"/>
      <c r="Q105"/>
      <c r="R105"/>
      <c r="S105"/>
      <c r="T105"/>
    </row>
    <row r="106" spans="1:20" ht="12.75">
      <c r="A106" s="143" t="s">
        <v>121</v>
      </c>
      <c r="B106" s="48" t="s">
        <v>207</v>
      </c>
      <c r="C106" s="277">
        <f t="shared" si="9"/>
        <v>0</v>
      </c>
      <c r="D106" s="277">
        <f t="shared" si="6"/>
        <v>0</v>
      </c>
      <c r="E106" s="54"/>
      <c r="F106" s="54"/>
      <c r="G106" s="54"/>
      <c r="H106" s="54"/>
      <c r="I106" s="277">
        <f t="shared" si="7"/>
        <v>0</v>
      </c>
      <c r="J106" s="285">
        <f t="shared" si="8"/>
        <v>0</v>
      </c>
      <c r="K106" s="33"/>
      <c r="L106" s="33"/>
      <c r="M106" s="324"/>
      <c r="N106" s="318"/>
      <c r="O106"/>
      <c r="P106"/>
      <c r="Q106"/>
      <c r="R106"/>
      <c r="S106"/>
      <c r="T106"/>
    </row>
    <row r="107" spans="1:20" ht="12.75">
      <c r="A107" s="143" t="s">
        <v>122</v>
      </c>
      <c r="B107" s="48" t="s">
        <v>208</v>
      </c>
      <c r="C107" s="277">
        <f t="shared" si="9"/>
        <v>0</v>
      </c>
      <c r="D107" s="277">
        <f t="shared" si="6"/>
        <v>0</v>
      </c>
      <c r="E107" s="54"/>
      <c r="F107" s="54"/>
      <c r="G107" s="54"/>
      <c r="H107" s="54"/>
      <c r="I107" s="277">
        <f t="shared" si="7"/>
        <v>0</v>
      </c>
      <c r="J107" s="285">
        <f t="shared" si="8"/>
        <v>0</v>
      </c>
      <c r="K107" s="33"/>
      <c r="L107" s="33"/>
      <c r="M107" s="324"/>
      <c r="N107" s="318"/>
      <c r="O107"/>
      <c r="P107"/>
      <c r="Q107"/>
      <c r="R107"/>
      <c r="S107"/>
      <c r="T107"/>
    </row>
    <row r="108" spans="1:20" ht="12.75">
      <c r="A108" s="143" t="s">
        <v>123</v>
      </c>
      <c r="B108" s="48" t="s">
        <v>184</v>
      </c>
      <c r="C108" s="277">
        <f t="shared" si="9"/>
        <v>0</v>
      </c>
      <c r="D108" s="277">
        <f t="shared" si="6"/>
        <v>0</v>
      </c>
      <c r="E108" s="54"/>
      <c r="F108" s="54"/>
      <c r="G108" s="54"/>
      <c r="H108" s="54"/>
      <c r="I108" s="277">
        <f t="shared" si="7"/>
        <v>0</v>
      </c>
      <c r="J108" s="285">
        <f t="shared" si="8"/>
        <v>0</v>
      </c>
      <c r="K108" s="33"/>
      <c r="L108" s="33"/>
      <c r="M108" s="324"/>
      <c r="N108" s="318"/>
      <c r="O108"/>
      <c r="P108"/>
      <c r="Q108"/>
      <c r="R108"/>
      <c r="S108"/>
      <c r="T108"/>
    </row>
    <row r="109" spans="1:20" ht="12.75">
      <c r="A109" s="143" t="s">
        <v>483</v>
      </c>
      <c r="B109" s="48" t="s">
        <v>185</v>
      </c>
      <c r="C109" s="277">
        <f t="shared" si="9"/>
        <v>0</v>
      </c>
      <c r="D109" s="277">
        <f t="shared" si="6"/>
        <v>0</v>
      </c>
      <c r="E109" s="54"/>
      <c r="F109" s="54"/>
      <c r="G109" s="54"/>
      <c r="H109" s="54"/>
      <c r="I109" s="277">
        <f t="shared" si="7"/>
        <v>0</v>
      </c>
      <c r="J109" s="285">
        <f t="shared" si="8"/>
        <v>0</v>
      </c>
      <c r="K109" s="33"/>
      <c r="L109" s="33"/>
      <c r="M109" s="324"/>
      <c r="N109" s="318"/>
      <c r="O109"/>
      <c r="P109"/>
      <c r="Q109"/>
      <c r="R109"/>
      <c r="S109"/>
      <c r="T109"/>
    </row>
    <row r="110" spans="1:20" ht="12.75">
      <c r="A110" s="143" t="s">
        <v>124</v>
      </c>
      <c r="B110" s="48" t="s">
        <v>209</v>
      </c>
      <c r="C110" s="277">
        <f t="shared" si="9"/>
        <v>0</v>
      </c>
      <c r="D110" s="277">
        <f t="shared" si="6"/>
        <v>0</v>
      </c>
      <c r="E110" s="54"/>
      <c r="F110" s="54"/>
      <c r="G110" s="54"/>
      <c r="H110" s="54"/>
      <c r="I110" s="277">
        <f t="shared" si="7"/>
        <v>0</v>
      </c>
      <c r="J110" s="285">
        <f t="shared" si="8"/>
        <v>0</v>
      </c>
      <c r="K110" s="33"/>
      <c r="L110" s="33"/>
      <c r="M110" s="324"/>
      <c r="N110" s="318"/>
      <c r="O110"/>
      <c r="P110"/>
      <c r="Q110"/>
      <c r="R110"/>
      <c r="S110"/>
      <c r="T110"/>
    </row>
    <row r="111" spans="1:20" ht="12.75">
      <c r="A111" s="143" t="s">
        <v>125</v>
      </c>
      <c r="B111" s="48" t="s">
        <v>255</v>
      </c>
      <c r="C111" s="277">
        <f t="shared" si="9"/>
        <v>0</v>
      </c>
      <c r="D111" s="277">
        <f t="shared" si="6"/>
        <v>0</v>
      </c>
      <c r="E111" s="54"/>
      <c r="F111" s="54"/>
      <c r="G111" s="54"/>
      <c r="H111" s="54"/>
      <c r="I111" s="277">
        <f t="shared" si="7"/>
        <v>0</v>
      </c>
      <c r="J111" s="285">
        <f t="shared" si="8"/>
        <v>0</v>
      </c>
      <c r="K111" s="33"/>
      <c r="L111" s="33"/>
      <c r="M111" s="324"/>
      <c r="N111" s="318"/>
      <c r="O111"/>
      <c r="P111"/>
      <c r="Q111"/>
      <c r="R111"/>
      <c r="S111"/>
      <c r="T111"/>
    </row>
    <row r="112" spans="1:20" ht="12.75">
      <c r="A112" s="143" t="s">
        <v>484</v>
      </c>
      <c r="B112" s="48" t="s">
        <v>291</v>
      </c>
      <c r="C112" s="277">
        <f t="shared" si="9"/>
        <v>0</v>
      </c>
      <c r="D112" s="277">
        <f t="shared" si="6"/>
        <v>0</v>
      </c>
      <c r="E112" s="54"/>
      <c r="F112" s="54"/>
      <c r="G112" s="54"/>
      <c r="H112" s="54"/>
      <c r="I112" s="277">
        <f t="shared" si="7"/>
        <v>0</v>
      </c>
      <c r="J112" s="285">
        <f t="shared" si="8"/>
        <v>0</v>
      </c>
      <c r="K112" s="33"/>
      <c r="L112" s="33"/>
      <c r="M112" s="324"/>
      <c r="N112" s="318"/>
      <c r="O112"/>
      <c r="P112"/>
      <c r="Q112"/>
      <c r="R112"/>
      <c r="S112"/>
      <c r="T112"/>
    </row>
    <row r="113" spans="1:20" ht="12.75">
      <c r="A113" s="143" t="s">
        <v>126</v>
      </c>
      <c r="B113" s="48" t="s">
        <v>416</v>
      </c>
      <c r="C113" s="277">
        <f t="shared" si="9"/>
        <v>0</v>
      </c>
      <c r="D113" s="277">
        <f t="shared" si="6"/>
        <v>0</v>
      </c>
      <c r="E113" s="54"/>
      <c r="F113" s="54"/>
      <c r="G113" s="54"/>
      <c r="H113" s="54"/>
      <c r="I113" s="277">
        <f t="shared" si="7"/>
        <v>0</v>
      </c>
      <c r="J113" s="285">
        <f t="shared" si="8"/>
        <v>0</v>
      </c>
      <c r="K113" s="33"/>
      <c r="L113" s="33"/>
      <c r="M113" s="324"/>
      <c r="N113" s="318"/>
      <c r="O113"/>
      <c r="P113"/>
      <c r="Q113"/>
      <c r="R113"/>
      <c r="S113"/>
      <c r="T113"/>
    </row>
    <row r="114" spans="1:20" ht="12.75">
      <c r="A114" s="143" t="s">
        <v>485</v>
      </c>
      <c r="B114" s="48" t="s">
        <v>417</v>
      </c>
      <c r="C114" s="277">
        <f t="shared" si="9"/>
        <v>0</v>
      </c>
      <c r="D114" s="277">
        <f t="shared" si="6"/>
        <v>0</v>
      </c>
      <c r="E114" s="54"/>
      <c r="F114" s="54"/>
      <c r="G114" s="54"/>
      <c r="H114" s="54"/>
      <c r="I114" s="277">
        <f t="shared" si="7"/>
        <v>0</v>
      </c>
      <c r="J114" s="285">
        <f t="shared" si="8"/>
        <v>0</v>
      </c>
      <c r="K114" s="33"/>
      <c r="L114" s="33"/>
      <c r="M114" s="324"/>
      <c r="N114" s="318"/>
      <c r="O114"/>
      <c r="P114"/>
      <c r="Q114"/>
      <c r="R114"/>
      <c r="S114"/>
      <c r="T114"/>
    </row>
    <row r="115" spans="1:20" ht="12.75">
      <c r="A115" s="143" t="s">
        <v>127</v>
      </c>
      <c r="B115" s="48" t="s">
        <v>418</v>
      </c>
      <c r="C115" s="277">
        <f t="shared" si="9"/>
        <v>0</v>
      </c>
      <c r="D115" s="277">
        <f t="shared" si="6"/>
        <v>0</v>
      </c>
      <c r="E115" s="54"/>
      <c r="F115" s="54"/>
      <c r="G115" s="54"/>
      <c r="H115" s="54"/>
      <c r="I115" s="277">
        <f t="shared" si="7"/>
        <v>0</v>
      </c>
      <c r="J115" s="285">
        <f t="shared" si="8"/>
        <v>0</v>
      </c>
      <c r="K115" s="33"/>
      <c r="L115" s="33"/>
      <c r="M115" s="324"/>
      <c r="N115" s="318"/>
      <c r="O115"/>
      <c r="P115"/>
      <c r="Q115"/>
      <c r="R115"/>
      <c r="S115"/>
      <c r="T115"/>
    </row>
    <row r="116" spans="1:20" ht="12.75">
      <c r="A116" s="143" t="s">
        <v>128</v>
      </c>
      <c r="B116" s="48" t="s">
        <v>419</v>
      </c>
      <c r="C116" s="277">
        <f t="shared" si="9"/>
        <v>0</v>
      </c>
      <c r="D116" s="277">
        <f t="shared" si="6"/>
        <v>0</v>
      </c>
      <c r="E116" s="54"/>
      <c r="F116" s="54"/>
      <c r="G116" s="54"/>
      <c r="H116" s="54"/>
      <c r="I116" s="277">
        <f t="shared" si="7"/>
        <v>0</v>
      </c>
      <c r="J116" s="285">
        <f t="shared" si="8"/>
        <v>0</v>
      </c>
      <c r="K116" s="33"/>
      <c r="L116" s="33"/>
      <c r="M116" s="324"/>
      <c r="N116" s="318"/>
      <c r="O116"/>
      <c r="P116"/>
      <c r="Q116"/>
      <c r="R116"/>
      <c r="S116"/>
      <c r="T116"/>
    </row>
    <row r="117" spans="1:20" ht="12.75">
      <c r="A117" s="143" t="s">
        <v>129</v>
      </c>
      <c r="B117" s="48" t="s">
        <v>420</v>
      </c>
      <c r="C117" s="277">
        <f t="shared" si="9"/>
        <v>0</v>
      </c>
      <c r="D117" s="277">
        <f t="shared" si="6"/>
        <v>0</v>
      </c>
      <c r="E117" s="54"/>
      <c r="F117" s="54"/>
      <c r="G117" s="54"/>
      <c r="H117" s="54"/>
      <c r="I117" s="277">
        <f t="shared" si="7"/>
        <v>0</v>
      </c>
      <c r="J117" s="285">
        <f t="shared" si="8"/>
        <v>0</v>
      </c>
      <c r="K117" s="33"/>
      <c r="L117" s="33"/>
      <c r="M117" s="324"/>
      <c r="N117" s="318"/>
      <c r="O117"/>
      <c r="P117"/>
      <c r="Q117"/>
      <c r="R117"/>
      <c r="S117"/>
      <c r="T117"/>
    </row>
    <row r="118" spans="1:20" ht="12.75">
      <c r="A118" s="143" t="s">
        <v>130</v>
      </c>
      <c r="B118" s="48" t="s">
        <v>421</v>
      </c>
      <c r="C118" s="277">
        <f t="shared" si="9"/>
        <v>0</v>
      </c>
      <c r="D118" s="277">
        <f t="shared" si="6"/>
        <v>0</v>
      </c>
      <c r="E118" s="54"/>
      <c r="F118" s="54"/>
      <c r="G118" s="54"/>
      <c r="H118" s="54"/>
      <c r="I118" s="277">
        <f t="shared" si="7"/>
        <v>0</v>
      </c>
      <c r="J118" s="285">
        <f t="shared" si="8"/>
        <v>0</v>
      </c>
      <c r="K118" s="33"/>
      <c r="L118" s="33"/>
      <c r="M118" s="324"/>
      <c r="N118" s="318"/>
      <c r="O118"/>
      <c r="P118"/>
      <c r="Q118"/>
      <c r="R118"/>
      <c r="S118"/>
      <c r="T118"/>
    </row>
    <row r="119" spans="1:20" ht="12.75">
      <c r="A119" s="143" t="s">
        <v>131</v>
      </c>
      <c r="B119" s="48" t="s">
        <v>422</v>
      </c>
      <c r="C119" s="277">
        <f t="shared" si="9"/>
        <v>0</v>
      </c>
      <c r="D119" s="277">
        <f t="shared" si="6"/>
        <v>0</v>
      </c>
      <c r="E119" s="54"/>
      <c r="F119" s="54"/>
      <c r="G119" s="54"/>
      <c r="H119" s="54"/>
      <c r="I119" s="277">
        <f t="shared" si="7"/>
        <v>0</v>
      </c>
      <c r="J119" s="285">
        <f t="shared" si="8"/>
        <v>0</v>
      </c>
      <c r="K119" s="33"/>
      <c r="L119" s="33"/>
      <c r="M119" s="324"/>
      <c r="N119" s="318"/>
      <c r="O119"/>
      <c r="P119"/>
      <c r="Q119"/>
      <c r="R119"/>
      <c r="S119"/>
      <c r="T119"/>
    </row>
    <row r="120" spans="1:20" ht="12.75">
      <c r="A120" s="143" t="s">
        <v>132</v>
      </c>
      <c r="B120" s="48" t="s">
        <v>423</v>
      </c>
      <c r="C120" s="277">
        <f t="shared" si="9"/>
        <v>0</v>
      </c>
      <c r="D120" s="277">
        <f t="shared" si="6"/>
        <v>0</v>
      </c>
      <c r="E120" s="54"/>
      <c r="F120" s="54"/>
      <c r="G120" s="54"/>
      <c r="H120" s="54"/>
      <c r="I120" s="277">
        <f t="shared" si="7"/>
        <v>0</v>
      </c>
      <c r="J120" s="285">
        <f t="shared" si="8"/>
        <v>0</v>
      </c>
      <c r="K120" s="33"/>
      <c r="L120" s="33"/>
      <c r="M120" s="324"/>
      <c r="N120" s="318"/>
      <c r="O120"/>
      <c r="P120"/>
      <c r="Q120"/>
      <c r="R120"/>
      <c r="S120"/>
      <c r="T120"/>
    </row>
    <row r="121" spans="1:20" ht="12.75">
      <c r="A121" s="143" t="s">
        <v>486</v>
      </c>
      <c r="B121" s="48" t="s">
        <v>424</v>
      </c>
      <c r="C121" s="277">
        <f t="shared" si="9"/>
        <v>0</v>
      </c>
      <c r="D121" s="277">
        <f t="shared" si="6"/>
        <v>0</v>
      </c>
      <c r="E121" s="54"/>
      <c r="F121" s="54"/>
      <c r="G121" s="54"/>
      <c r="H121" s="54"/>
      <c r="I121" s="277">
        <f t="shared" si="7"/>
        <v>0</v>
      </c>
      <c r="J121" s="285">
        <f t="shared" si="8"/>
        <v>0</v>
      </c>
      <c r="K121" s="33"/>
      <c r="L121" s="33"/>
      <c r="M121" s="324"/>
      <c r="N121" s="318"/>
      <c r="O121"/>
      <c r="P121"/>
      <c r="Q121"/>
      <c r="R121"/>
      <c r="S121"/>
      <c r="T121"/>
    </row>
    <row r="122" spans="1:20" ht="12.75">
      <c r="A122" s="143" t="s">
        <v>133</v>
      </c>
      <c r="B122" s="48" t="s">
        <v>425</v>
      </c>
      <c r="C122" s="277">
        <f t="shared" si="9"/>
        <v>0</v>
      </c>
      <c r="D122" s="277">
        <f t="shared" si="6"/>
        <v>0</v>
      </c>
      <c r="E122" s="54"/>
      <c r="F122" s="54"/>
      <c r="G122" s="54"/>
      <c r="H122" s="54"/>
      <c r="I122" s="277">
        <f t="shared" si="7"/>
        <v>0</v>
      </c>
      <c r="J122" s="285">
        <f t="shared" si="8"/>
        <v>0</v>
      </c>
      <c r="K122" s="33"/>
      <c r="L122" s="33"/>
      <c r="M122" s="324"/>
      <c r="N122" s="318"/>
      <c r="O122"/>
      <c r="P122"/>
      <c r="Q122"/>
      <c r="R122"/>
      <c r="S122"/>
      <c r="T122"/>
    </row>
    <row r="123" spans="1:20" ht="12.75">
      <c r="A123" s="143" t="s">
        <v>487</v>
      </c>
      <c r="B123" s="48" t="s">
        <v>426</v>
      </c>
      <c r="C123" s="277">
        <f t="shared" si="9"/>
        <v>0</v>
      </c>
      <c r="D123" s="277">
        <f t="shared" si="6"/>
        <v>0</v>
      </c>
      <c r="E123" s="54"/>
      <c r="F123" s="54"/>
      <c r="G123" s="54"/>
      <c r="H123" s="54"/>
      <c r="I123" s="277">
        <f t="shared" si="7"/>
        <v>0</v>
      </c>
      <c r="J123" s="285">
        <f t="shared" si="8"/>
        <v>0</v>
      </c>
      <c r="K123" s="33"/>
      <c r="L123" s="33"/>
      <c r="M123" s="324"/>
      <c r="N123" s="318"/>
      <c r="O123"/>
      <c r="P123"/>
      <c r="Q123"/>
      <c r="R123"/>
      <c r="S123"/>
      <c r="T123"/>
    </row>
    <row r="124" spans="1:20" ht="12.75">
      <c r="A124" s="143" t="s">
        <v>134</v>
      </c>
      <c r="B124" s="48" t="s">
        <v>427</v>
      </c>
      <c r="C124" s="277">
        <f t="shared" si="9"/>
        <v>0</v>
      </c>
      <c r="D124" s="277">
        <f t="shared" si="6"/>
        <v>0</v>
      </c>
      <c r="E124" s="54"/>
      <c r="F124" s="54"/>
      <c r="G124" s="54"/>
      <c r="H124" s="54"/>
      <c r="I124" s="277">
        <f t="shared" si="7"/>
        <v>0</v>
      </c>
      <c r="J124" s="285">
        <f t="shared" si="8"/>
        <v>0</v>
      </c>
      <c r="K124" s="33"/>
      <c r="L124" s="33"/>
      <c r="M124" s="324"/>
      <c r="N124" s="318"/>
      <c r="O124"/>
      <c r="P124"/>
      <c r="Q124"/>
      <c r="R124"/>
      <c r="S124"/>
      <c r="T124"/>
    </row>
    <row r="125" spans="1:20" ht="12.75">
      <c r="A125" s="143" t="s">
        <v>135</v>
      </c>
      <c r="B125" s="48" t="s">
        <v>428</v>
      </c>
      <c r="C125" s="277">
        <f t="shared" si="9"/>
        <v>0</v>
      </c>
      <c r="D125" s="277">
        <f t="shared" si="6"/>
        <v>0</v>
      </c>
      <c r="E125" s="54"/>
      <c r="F125" s="54"/>
      <c r="G125" s="54"/>
      <c r="H125" s="54"/>
      <c r="I125" s="277">
        <f t="shared" si="7"/>
        <v>0</v>
      </c>
      <c r="J125" s="285">
        <f t="shared" si="8"/>
        <v>0</v>
      </c>
      <c r="K125" s="33"/>
      <c r="L125" s="33"/>
      <c r="M125" s="324"/>
      <c r="N125" s="318"/>
      <c r="O125"/>
      <c r="P125"/>
      <c r="Q125"/>
      <c r="R125"/>
      <c r="S125"/>
      <c r="T125"/>
    </row>
    <row r="126" spans="1:20" ht="12.75">
      <c r="A126" s="143" t="s">
        <v>488</v>
      </c>
      <c r="B126" s="48" t="s">
        <v>429</v>
      </c>
      <c r="C126" s="277">
        <f t="shared" si="9"/>
        <v>0</v>
      </c>
      <c r="D126" s="277">
        <f t="shared" si="6"/>
        <v>0</v>
      </c>
      <c r="E126" s="54"/>
      <c r="F126" s="54"/>
      <c r="G126" s="54"/>
      <c r="H126" s="54"/>
      <c r="I126" s="277">
        <f t="shared" si="7"/>
        <v>0</v>
      </c>
      <c r="J126" s="285">
        <f t="shared" si="8"/>
        <v>0</v>
      </c>
      <c r="K126" s="33"/>
      <c r="L126" s="33"/>
      <c r="M126" s="324"/>
      <c r="N126" s="318"/>
      <c r="O126"/>
      <c r="P126"/>
      <c r="Q126"/>
      <c r="R126"/>
      <c r="S126"/>
      <c r="T126"/>
    </row>
    <row r="127" spans="1:20" ht="12.75">
      <c r="A127" s="143" t="s">
        <v>489</v>
      </c>
      <c r="B127" s="48" t="s">
        <v>430</v>
      </c>
      <c r="C127" s="277">
        <f t="shared" si="9"/>
        <v>0</v>
      </c>
      <c r="D127" s="277">
        <f t="shared" si="6"/>
        <v>0</v>
      </c>
      <c r="E127" s="54"/>
      <c r="F127" s="54"/>
      <c r="G127" s="54"/>
      <c r="H127" s="54"/>
      <c r="I127" s="277">
        <f t="shared" si="7"/>
        <v>0</v>
      </c>
      <c r="J127" s="285">
        <f t="shared" si="8"/>
        <v>0</v>
      </c>
      <c r="K127" s="33"/>
      <c r="L127" s="33"/>
      <c r="M127" s="324"/>
      <c r="N127" s="318"/>
      <c r="O127"/>
      <c r="P127"/>
      <c r="Q127"/>
      <c r="R127"/>
      <c r="S127"/>
      <c r="T127"/>
    </row>
    <row r="128" spans="1:20" ht="12.75">
      <c r="A128" s="143" t="s">
        <v>136</v>
      </c>
      <c r="B128" s="48" t="s">
        <v>431</v>
      </c>
      <c r="C128" s="277">
        <f t="shared" si="9"/>
        <v>0</v>
      </c>
      <c r="D128" s="277">
        <f t="shared" si="6"/>
        <v>0</v>
      </c>
      <c r="E128" s="54"/>
      <c r="F128" s="54"/>
      <c r="G128" s="54"/>
      <c r="H128" s="54"/>
      <c r="I128" s="277">
        <f t="shared" si="7"/>
        <v>0</v>
      </c>
      <c r="J128" s="285">
        <f t="shared" si="8"/>
        <v>0</v>
      </c>
      <c r="K128" s="33"/>
      <c r="L128" s="33"/>
      <c r="M128" s="324"/>
      <c r="N128" s="318"/>
      <c r="O128"/>
      <c r="P128"/>
      <c r="Q128"/>
      <c r="R128"/>
      <c r="S128"/>
      <c r="T128"/>
    </row>
    <row r="129" spans="1:20" ht="12.75">
      <c r="A129" s="143" t="s">
        <v>137</v>
      </c>
      <c r="B129" s="48" t="s">
        <v>432</v>
      </c>
      <c r="C129" s="277">
        <f t="shared" si="9"/>
        <v>0</v>
      </c>
      <c r="D129" s="277">
        <f t="shared" si="6"/>
        <v>0</v>
      </c>
      <c r="E129" s="54"/>
      <c r="F129" s="54"/>
      <c r="G129" s="54"/>
      <c r="H129" s="54"/>
      <c r="I129" s="277">
        <f t="shared" si="7"/>
        <v>0</v>
      </c>
      <c r="J129" s="285">
        <f t="shared" si="8"/>
        <v>0</v>
      </c>
      <c r="K129" s="33"/>
      <c r="L129" s="33"/>
      <c r="M129" s="324"/>
      <c r="N129" s="318"/>
      <c r="O129"/>
      <c r="P129"/>
      <c r="Q129"/>
      <c r="R129"/>
      <c r="S129"/>
      <c r="T129"/>
    </row>
    <row r="130" spans="1:20" ht="12.75">
      <c r="A130" s="143" t="s">
        <v>490</v>
      </c>
      <c r="B130" s="48" t="s">
        <v>433</v>
      </c>
      <c r="C130" s="277">
        <f t="shared" si="9"/>
        <v>0</v>
      </c>
      <c r="D130" s="277">
        <f t="shared" si="6"/>
        <v>0</v>
      </c>
      <c r="E130" s="54"/>
      <c r="F130" s="54"/>
      <c r="G130" s="54"/>
      <c r="H130" s="54"/>
      <c r="I130" s="277">
        <f t="shared" si="7"/>
        <v>0</v>
      </c>
      <c r="J130" s="285">
        <f t="shared" si="8"/>
        <v>0</v>
      </c>
      <c r="K130" s="33"/>
      <c r="L130" s="33"/>
      <c r="M130" s="324"/>
      <c r="N130" s="318"/>
      <c r="O130"/>
      <c r="P130"/>
      <c r="Q130"/>
      <c r="R130"/>
      <c r="S130"/>
      <c r="T130"/>
    </row>
    <row r="131" spans="1:20" ht="12.75">
      <c r="A131" s="143" t="s">
        <v>138</v>
      </c>
      <c r="B131" s="48" t="s">
        <v>434</v>
      </c>
      <c r="C131" s="277">
        <f t="shared" si="9"/>
        <v>2</v>
      </c>
      <c r="D131" s="277">
        <f t="shared" si="6"/>
        <v>2</v>
      </c>
      <c r="E131" s="54">
        <v>2</v>
      </c>
      <c r="F131" s="54"/>
      <c r="G131" s="54">
        <v>2</v>
      </c>
      <c r="H131" s="54"/>
      <c r="I131" s="277">
        <f t="shared" si="7"/>
        <v>2</v>
      </c>
      <c r="J131" s="285">
        <f t="shared" si="8"/>
        <v>2</v>
      </c>
      <c r="K131" s="33">
        <v>2</v>
      </c>
      <c r="L131" s="33"/>
      <c r="M131" s="324">
        <v>2</v>
      </c>
      <c r="N131" s="318"/>
      <c r="O131"/>
      <c r="P131"/>
      <c r="Q131"/>
      <c r="R131"/>
      <c r="S131"/>
      <c r="T131"/>
    </row>
    <row r="132" spans="1:20" ht="25.5">
      <c r="A132" s="143" t="s">
        <v>491</v>
      </c>
      <c r="B132" s="48" t="s">
        <v>435</v>
      </c>
      <c r="C132" s="277">
        <f t="shared" si="9"/>
        <v>0</v>
      </c>
      <c r="D132" s="277">
        <f t="shared" si="6"/>
        <v>0</v>
      </c>
      <c r="E132" s="54"/>
      <c r="F132" s="54"/>
      <c r="G132" s="54"/>
      <c r="H132" s="54"/>
      <c r="I132" s="277">
        <f t="shared" si="7"/>
        <v>0</v>
      </c>
      <c r="J132" s="285">
        <f t="shared" si="8"/>
        <v>0</v>
      </c>
      <c r="K132" s="33"/>
      <c r="L132" s="33"/>
      <c r="M132" s="324"/>
      <c r="N132" s="318"/>
      <c r="O132"/>
      <c r="P132"/>
      <c r="Q132"/>
      <c r="R132"/>
      <c r="S132"/>
      <c r="T132"/>
    </row>
    <row r="133" spans="1:20" ht="12.75">
      <c r="A133" s="143" t="s">
        <v>139</v>
      </c>
      <c r="B133" s="48" t="s">
        <v>436</v>
      </c>
      <c r="C133" s="277">
        <f t="shared" si="9"/>
        <v>0</v>
      </c>
      <c r="D133" s="277">
        <f t="shared" si="6"/>
        <v>0</v>
      </c>
      <c r="E133" s="54"/>
      <c r="F133" s="54"/>
      <c r="G133" s="54"/>
      <c r="H133" s="54"/>
      <c r="I133" s="277">
        <f t="shared" si="7"/>
        <v>0</v>
      </c>
      <c r="J133" s="285">
        <f t="shared" si="8"/>
        <v>0</v>
      </c>
      <c r="K133" s="33"/>
      <c r="L133" s="33"/>
      <c r="M133" s="324"/>
      <c r="N133" s="318"/>
      <c r="O133"/>
      <c r="P133"/>
      <c r="Q133"/>
      <c r="R133"/>
      <c r="S133"/>
      <c r="T133"/>
    </row>
    <row r="134" spans="1:20" ht="12.75">
      <c r="A134" s="143" t="s">
        <v>140</v>
      </c>
      <c r="B134" s="48" t="s">
        <v>437</v>
      </c>
      <c r="C134" s="277">
        <f aca="true" t="shared" si="10" ref="C134:C148">E134+F134</f>
        <v>0</v>
      </c>
      <c r="D134" s="277">
        <f t="shared" si="6"/>
        <v>0</v>
      </c>
      <c r="E134" s="54"/>
      <c r="F134" s="54"/>
      <c r="G134" s="54"/>
      <c r="H134" s="54"/>
      <c r="I134" s="277">
        <f t="shared" si="7"/>
        <v>0</v>
      </c>
      <c r="J134" s="285">
        <f t="shared" si="8"/>
        <v>0</v>
      </c>
      <c r="K134" s="33"/>
      <c r="L134" s="33"/>
      <c r="M134" s="324"/>
      <c r="N134" s="318"/>
      <c r="O134"/>
      <c r="P134"/>
      <c r="Q134"/>
      <c r="R134"/>
      <c r="S134"/>
      <c r="T134"/>
    </row>
    <row r="135" spans="1:20" ht="12.75">
      <c r="A135" s="143" t="s">
        <v>141</v>
      </c>
      <c r="B135" s="48" t="s">
        <v>438</v>
      </c>
      <c r="C135" s="277">
        <f t="shared" si="10"/>
        <v>0</v>
      </c>
      <c r="D135" s="277">
        <f aca="true" t="shared" si="11" ref="D135:D148">G135+H135</f>
        <v>0</v>
      </c>
      <c r="E135" s="54"/>
      <c r="F135" s="54"/>
      <c r="G135" s="54"/>
      <c r="H135" s="54"/>
      <c r="I135" s="277">
        <f aca="true" t="shared" si="12" ref="I135:I148">K135+L135</f>
        <v>0</v>
      </c>
      <c r="J135" s="285">
        <f aca="true" t="shared" si="13" ref="J135:J143">M135+N135</f>
        <v>0</v>
      </c>
      <c r="K135" s="33"/>
      <c r="L135" s="33"/>
      <c r="M135" s="324"/>
      <c r="N135" s="318"/>
      <c r="O135"/>
      <c r="P135"/>
      <c r="Q135"/>
      <c r="R135"/>
      <c r="S135"/>
      <c r="T135"/>
    </row>
    <row r="136" spans="1:20" ht="12.75">
      <c r="A136" s="143" t="s">
        <v>142</v>
      </c>
      <c r="B136" s="48" t="s">
        <v>439</v>
      </c>
      <c r="C136" s="277">
        <f t="shared" si="10"/>
        <v>0</v>
      </c>
      <c r="D136" s="277">
        <f t="shared" si="11"/>
        <v>0</v>
      </c>
      <c r="E136" s="54"/>
      <c r="F136" s="54"/>
      <c r="G136" s="54"/>
      <c r="H136" s="54"/>
      <c r="I136" s="277">
        <f t="shared" si="12"/>
        <v>0</v>
      </c>
      <c r="J136" s="285">
        <f t="shared" si="13"/>
        <v>0</v>
      </c>
      <c r="K136" s="33"/>
      <c r="L136" s="33"/>
      <c r="M136" s="324"/>
      <c r="N136" s="318"/>
      <c r="O136"/>
      <c r="P136"/>
      <c r="Q136"/>
      <c r="R136"/>
      <c r="S136"/>
      <c r="T136"/>
    </row>
    <row r="137" spans="1:20" ht="12.75">
      <c r="A137" s="143" t="s">
        <v>492</v>
      </c>
      <c r="B137" s="48" t="s">
        <v>494</v>
      </c>
      <c r="C137" s="277">
        <f t="shared" si="10"/>
        <v>0</v>
      </c>
      <c r="D137" s="277">
        <f t="shared" si="11"/>
        <v>0</v>
      </c>
      <c r="E137" s="54"/>
      <c r="F137" s="54"/>
      <c r="G137" s="54"/>
      <c r="H137" s="54"/>
      <c r="I137" s="277">
        <f t="shared" si="12"/>
        <v>0</v>
      </c>
      <c r="J137" s="285">
        <f t="shared" si="13"/>
        <v>0</v>
      </c>
      <c r="K137" s="33"/>
      <c r="L137" s="33"/>
      <c r="M137" s="324"/>
      <c r="N137" s="318"/>
      <c r="O137"/>
      <c r="P137"/>
      <c r="Q137"/>
      <c r="R137"/>
      <c r="S137"/>
      <c r="T137"/>
    </row>
    <row r="138" spans="1:20" ht="12.75">
      <c r="A138" s="143" t="s">
        <v>143</v>
      </c>
      <c r="B138" s="48" t="s">
        <v>495</v>
      </c>
      <c r="C138" s="277">
        <f t="shared" si="10"/>
        <v>0</v>
      </c>
      <c r="D138" s="277">
        <f t="shared" si="11"/>
        <v>0</v>
      </c>
      <c r="E138" s="54"/>
      <c r="F138" s="54"/>
      <c r="G138" s="54"/>
      <c r="H138" s="54"/>
      <c r="I138" s="277">
        <f t="shared" si="12"/>
        <v>0</v>
      </c>
      <c r="J138" s="285">
        <f t="shared" si="13"/>
        <v>0</v>
      </c>
      <c r="K138" s="33"/>
      <c r="L138" s="33"/>
      <c r="M138" s="324"/>
      <c r="N138" s="318"/>
      <c r="O138"/>
      <c r="P138"/>
      <c r="Q138"/>
      <c r="R138"/>
      <c r="S138"/>
      <c r="T138"/>
    </row>
    <row r="139" spans="1:20" ht="12.75">
      <c r="A139" s="143" t="s">
        <v>144</v>
      </c>
      <c r="B139" s="48" t="s">
        <v>496</v>
      </c>
      <c r="C139" s="277">
        <f t="shared" si="10"/>
        <v>0</v>
      </c>
      <c r="D139" s="277">
        <f t="shared" si="11"/>
        <v>0</v>
      </c>
      <c r="E139" s="54"/>
      <c r="F139" s="54"/>
      <c r="G139" s="54"/>
      <c r="H139" s="54"/>
      <c r="I139" s="277">
        <f t="shared" si="12"/>
        <v>0</v>
      </c>
      <c r="J139" s="285">
        <f t="shared" si="13"/>
        <v>0</v>
      </c>
      <c r="K139" s="33"/>
      <c r="L139" s="33"/>
      <c r="M139" s="324"/>
      <c r="N139" s="318"/>
      <c r="O139"/>
      <c r="P139"/>
      <c r="Q139"/>
      <c r="R139"/>
      <c r="S139"/>
      <c r="T139"/>
    </row>
    <row r="140" spans="1:20" ht="12.75">
      <c r="A140" s="143" t="s">
        <v>493</v>
      </c>
      <c r="B140" s="48" t="s">
        <v>497</v>
      </c>
      <c r="C140" s="277">
        <f t="shared" si="10"/>
        <v>0</v>
      </c>
      <c r="D140" s="277">
        <f t="shared" si="11"/>
        <v>0</v>
      </c>
      <c r="E140" s="54"/>
      <c r="F140" s="54"/>
      <c r="G140" s="54"/>
      <c r="H140" s="54"/>
      <c r="I140" s="277">
        <f t="shared" si="12"/>
        <v>0</v>
      </c>
      <c r="J140" s="285">
        <f t="shared" si="13"/>
        <v>0</v>
      </c>
      <c r="K140" s="33"/>
      <c r="L140" s="33"/>
      <c r="M140" s="324"/>
      <c r="N140" s="318"/>
      <c r="O140"/>
      <c r="P140"/>
      <c r="Q140"/>
      <c r="R140"/>
      <c r="S140"/>
      <c r="T140"/>
    </row>
    <row r="141" spans="1:20" ht="12.75">
      <c r="A141" s="143" t="s">
        <v>145</v>
      </c>
      <c r="B141" s="48" t="s">
        <v>498</v>
      </c>
      <c r="C141" s="277">
        <f t="shared" si="10"/>
        <v>0</v>
      </c>
      <c r="D141" s="277">
        <f t="shared" si="11"/>
        <v>0</v>
      </c>
      <c r="E141" s="54"/>
      <c r="F141" s="54"/>
      <c r="G141" s="54"/>
      <c r="H141" s="54"/>
      <c r="I141" s="277">
        <f t="shared" si="12"/>
        <v>0</v>
      </c>
      <c r="J141" s="285">
        <f t="shared" si="13"/>
        <v>0</v>
      </c>
      <c r="K141" s="33"/>
      <c r="L141" s="33"/>
      <c r="M141" s="324"/>
      <c r="N141" s="318"/>
      <c r="O141"/>
      <c r="P141"/>
      <c r="Q141"/>
      <c r="R141"/>
      <c r="S141"/>
      <c r="T141"/>
    </row>
    <row r="142" spans="1:20" ht="38.25">
      <c r="A142" s="143" t="s">
        <v>501</v>
      </c>
      <c r="B142" s="48" t="s">
        <v>499</v>
      </c>
      <c r="C142" s="277">
        <f t="shared" si="10"/>
        <v>0</v>
      </c>
      <c r="D142" s="277">
        <f t="shared" si="11"/>
        <v>0</v>
      </c>
      <c r="E142" s="54"/>
      <c r="F142" s="54"/>
      <c r="G142" s="54"/>
      <c r="H142" s="54"/>
      <c r="I142" s="277">
        <f t="shared" si="12"/>
        <v>0</v>
      </c>
      <c r="J142" s="285">
        <f t="shared" si="13"/>
        <v>0</v>
      </c>
      <c r="K142" s="33"/>
      <c r="L142" s="33"/>
      <c r="M142" s="324"/>
      <c r="N142" s="318"/>
      <c r="O142"/>
      <c r="P142"/>
      <c r="Q142"/>
      <c r="R142"/>
      <c r="S142"/>
      <c r="T142"/>
    </row>
    <row r="143" spans="1:20" ht="26.25" thickBot="1">
      <c r="A143" s="143" t="s">
        <v>179</v>
      </c>
      <c r="B143" s="181" t="s">
        <v>500</v>
      </c>
      <c r="C143" s="277">
        <f t="shared" si="10"/>
        <v>0</v>
      </c>
      <c r="D143" s="277">
        <f t="shared" si="11"/>
        <v>0</v>
      </c>
      <c r="E143" s="54"/>
      <c r="F143" s="54"/>
      <c r="G143" s="54"/>
      <c r="H143" s="54"/>
      <c r="I143" s="277">
        <f t="shared" si="12"/>
        <v>0</v>
      </c>
      <c r="J143" s="285">
        <f t="shared" si="13"/>
        <v>0</v>
      </c>
      <c r="K143" s="33"/>
      <c r="L143" s="33"/>
      <c r="M143" s="324"/>
      <c r="N143" s="318"/>
      <c r="O143"/>
      <c r="P143"/>
      <c r="Q143"/>
      <c r="R143"/>
      <c r="S143"/>
      <c r="T143"/>
    </row>
    <row r="144" spans="1:20" ht="12.75">
      <c r="A144" s="536" t="s">
        <v>206</v>
      </c>
      <c r="B144" s="537"/>
      <c r="C144" s="278">
        <f t="shared" si="10"/>
        <v>19</v>
      </c>
      <c r="D144" s="281">
        <f t="shared" si="11"/>
        <v>19</v>
      </c>
      <c r="E144" s="202">
        <v>19</v>
      </c>
      <c r="F144" s="202"/>
      <c r="G144" s="202">
        <v>19</v>
      </c>
      <c r="H144" s="202"/>
      <c r="I144" s="281">
        <f t="shared" si="12"/>
        <v>11</v>
      </c>
      <c r="J144" s="286">
        <f>M144+N144</f>
        <v>11</v>
      </c>
      <c r="K144" s="319">
        <v>11</v>
      </c>
      <c r="L144" s="320"/>
      <c r="M144" s="320">
        <v>11</v>
      </c>
      <c r="N144" s="320"/>
      <c r="O144"/>
      <c r="P144"/>
      <c r="Q144"/>
      <c r="R144"/>
      <c r="S144"/>
      <c r="T144"/>
    </row>
    <row r="145" spans="1:20" ht="12.75">
      <c r="A145" s="538" t="s">
        <v>187</v>
      </c>
      <c r="B145" s="533"/>
      <c r="C145" s="279">
        <f t="shared" si="10"/>
        <v>0</v>
      </c>
      <c r="D145" s="277">
        <f t="shared" si="11"/>
        <v>0</v>
      </c>
      <c r="E145" s="102"/>
      <c r="F145" s="102"/>
      <c r="G145" s="102"/>
      <c r="H145" s="102"/>
      <c r="I145" s="277">
        <f t="shared" si="12"/>
        <v>0</v>
      </c>
      <c r="J145" s="285">
        <f>M145+N145</f>
        <v>0</v>
      </c>
      <c r="K145" s="321"/>
      <c r="L145" s="321"/>
      <c r="M145" s="321"/>
      <c r="N145" s="321"/>
      <c r="O145"/>
      <c r="P145"/>
      <c r="Q145"/>
      <c r="R145"/>
      <c r="S145"/>
      <c r="T145"/>
    </row>
    <row r="146" spans="1:20" ht="12.75">
      <c r="A146" s="538" t="s">
        <v>183</v>
      </c>
      <c r="B146" s="533"/>
      <c r="C146" s="279">
        <f t="shared" si="10"/>
        <v>0</v>
      </c>
      <c r="D146" s="277">
        <f t="shared" si="11"/>
        <v>0</v>
      </c>
      <c r="E146" s="102"/>
      <c r="F146" s="102"/>
      <c r="G146" s="102"/>
      <c r="H146" s="102"/>
      <c r="I146" s="277">
        <f t="shared" si="12"/>
        <v>0</v>
      </c>
      <c r="J146" s="285">
        <f>M146+N146</f>
        <v>0</v>
      </c>
      <c r="K146" s="321"/>
      <c r="L146" s="321"/>
      <c r="M146" s="321"/>
      <c r="N146" s="321"/>
      <c r="O146"/>
      <c r="P146"/>
      <c r="Q146"/>
      <c r="R146"/>
      <c r="S146"/>
      <c r="T146"/>
    </row>
    <row r="147" spans="1:20" ht="12.75">
      <c r="A147" s="538" t="s">
        <v>205</v>
      </c>
      <c r="B147" s="533"/>
      <c r="C147" s="279">
        <f t="shared" si="10"/>
        <v>0</v>
      </c>
      <c r="D147" s="277">
        <f t="shared" si="11"/>
        <v>0</v>
      </c>
      <c r="E147" s="102"/>
      <c r="F147" s="102"/>
      <c r="G147" s="102"/>
      <c r="H147" s="102"/>
      <c r="I147" s="277">
        <f t="shared" si="12"/>
        <v>0</v>
      </c>
      <c r="J147" s="285">
        <f>M147+N147</f>
        <v>0</v>
      </c>
      <c r="K147" s="321"/>
      <c r="L147" s="321"/>
      <c r="M147" s="321"/>
      <c r="N147" s="321"/>
      <c r="O147"/>
      <c r="P147"/>
      <c r="Q147"/>
      <c r="R147"/>
      <c r="S147"/>
      <c r="T147"/>
    </row>
    <row r="148" spans="1:20" ht="75" customHeight="1" thickBot="1">
      <c r="A148" s="525" t="s">
        <v>387</v>
      </c>
      <c r="B148" s="526"/>
      <c r="C148" s="280">
        <f t="shared" si="10"/>
        <v>0</v>
      </c>
      <c r="D148" s="280">
        <f t="shared" si="11"/>
        <v>0</v>
      </c>
      <c r="E148" s="103"/>
      <c r="F148" s="103"/>
      <c r="G148" s="103"/>
      <c r="H148" s="103"/>
      <c r="I148" s="280">
        <f t="shared" si="12"/>
        <v>0</v>
      </c>
      <c r="J148" s="287">
        <f>M148+N148</f>
        <v>0</v>
      </c>
      <c r="K148" s="322"/>
      <c r="L148" s="323"/>
      <c r="M148" s="323"/>
      <c r="N148" s="323"/>
      <c r="O148"/>
      <c r="P148"/>
      <c r="Q148"/>
      <c r="R148"/>
      <c r="S148"/>
      <c r="T148"/>
    </row>
    <row r="149" spans="1:14" s="283" customFormat="1" ht="15.75" customHeight="1">
      <c r="A149" s="282"/>
      <c r="B149" s="282"/>
      <c r="C149" s="282" t="str">
        <f>IF(C150=C151," ","Неверно")</f>
        <v> </v>
      </c>
      <c r="D149" s="282" t="str">
        <f aca="true" t="shared" si="14" ref="D149:N149">IF(D150=D151," ","Неверно")</f>
        <v> </v>
      </c>
      <c r="E149" s="282" t="str">
        <f t="shared" si="14"/>
        <v> </v>
      </c>
      <c r="F149" s="282" t="str">
        <f t="shared" si="14"/>
        <v> </v>
      </c>
      <c r="G149" s="282" t="str">
        <f t="shared" si="14"/>
        <v> </v>
      </c>
      <c r="H149" s="282" t="str">
        <f t="shared" si="14"/>
        <v> </v>
      </c>
      <c r="I149" s="282" t="str">
        <f t="shared" si="14"/>
        <v> </v>
      </c>
      <c r="J149" s="282" t="str">
        <f t="shared" si="14"/>
        <v> </v>
      </c>
      <c r="K149" s="282" t="str">
        <f t="shared" si="14"/>
        <v> </v>
      </c>
      <c r="L149" s="282" t="str">
        <f t="shared" si="14"/>
        <v> </v>
      </c>
      <c r="M149" s="282" t="str">
        <f t="shared" si="14"/>
        <v> </v>
      </c>
      <c r="N149" s="284" t="str">
        <f t="shared" si="14"/>
        <v> </v>
      </c>
    </row>
    <row r="150" spans="1:20" ht="19.5" customHeight="1" hidden="1">
      <c r="A150" s="86" t="s">
        <v>617</v>
      </c>
      <c r="B150" s="67"/>
      <c r="C150" s="33">
        <f>SUM(C144:C148)</f>
        <v>19</v>
      </c>
      <c r="D150" s="33">
        <f aca="true" t="shared" si="15" ref="D150:N150">SUM(D144:D148)</f>
        <v>19</v>
      </c>
      <c r="E150" s="33">
        <f t="shared" si="15"/>
        <v>19</v>
      </c>
      <c r="F150" s="33">
        <f t="shared" si="15"/>
        <v>0</v>
      </c>
      <c r="G150" s="33">
        <f t="shared" si="15"/>
        <v>19</v>
      </c>
      <c r="H150" s="33">
        <f t="shared" si="15"/>
        <v>0</v>
      </c>
      <c r="I150" s="33">
        <f t="shared" si="15"/>
        <v>11</v>
      </c>
      <c r="J150" s="33">
        <f t="shared" si="15"/>
        <v>11</v>
      </c>
      <c r="K150" s="33">
        <f t="shared" si="15"/>
        <v>11</v>
      </c>
      <c r="L150" s="33">
        <f t="shared" si="15"/>
        <v>0</v>
      </c>
      <c r="M150" s="33">
        <f t="shared" si="15"/>
        <v>11</v>
      </c>
      <c r="N150" s="33">
        <f t="shared" si="15"/>
        <v>0</v>
      </c>
      <c r="O150"/>
      <c r="P150"/>
      <c r="Q150"/>
      <c r="R150"/>
      <c r="S150"/>
      <c r="T150"/>
    </row>
    <row r="151" spans="1:20" ht="12.75">
      <c r="A151" s="534" t="s">
        <v>181</v>
      </c>
      <c r="B151" s="535"/>
      <c r="C151" s="279">
        <f>SUM(C6:C143)</f>
        <v>19</v>
      </c>
      <c r="D151" s="279">
        <f>SUM(D6:D143)</f>
        <v>19</v>
      </c>
      <c r="E151" s="279">
        <f aca="true" t="shared" si="16" ref="E151:N151">SUM(E6:E143)</f>
        <v>19</v>
      </c>
      <c r="F151" s="279">
        <f t="shared" si="16"/>
        <v>0</v>
      </c>
      <c r="G151" s="279">
        <f t="shared" si="16"/>
        <v>19</v>
      </c>
      <c r="H151" s="279">
        <f t="shared" si="16"/>
        <v>0</v>
      </c>
      <c r="I151" s="279">
        <f t="shared" si="16"/>
        <v>11</v>
      </c>
      <c r="J151" s="279">
        <f t="shared" si="16"/>
        <v>11</v>
      </c>
      <c r="K151" s="279">
        <f t="shared" si="16"/>
        <v>11</v>
      </c>
      <c r="L151" s="279">
        <f t="shared" si="16"/>
        <v>0</v>
      </c>
      <c r="M151" s="279">
        <f t="shared" si="16"/>
        <v>11</v>
      </c>
      <c r="N151" s="279">
        <f t="shared" si="16"/>
        <v>0</v>
      </c>
      <c r="O151"/>
      <c r="P151"/>
      <c r="Q151"/>
      <c r="R151"/>
      <c r="S151"/>
      <c r="T151"/>
    </row>
    <row r="152" spans="1:19" ht="12.7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240"/>
      <c r="N152" s="240"/>
      <c r="O152" s="240"/>
      <c r="P152" s="240"/>
      <c r="Q152" s="240"/>
      <c r="R152" s="240"/>
      <c r="S152" s="240"/>
    </row>
  </sheetData>
  <sheetProtection password="CCD1" sheet="1" formatCells="0" formatColumns="0" formatRows="0" insertColumns="0" insertRows="0" insertHyperlinks="0" deleteColumns="0" deleteRows="0" selectLockedCells="1" sort="0" autoFilter="0" pivotTables="0"/>
  <mergeCells count="11">
    <mergeCell ref="A147:B147"/>
    <mergeCell ref="B2:B4"/>
    <mergeCell ref="A148:B148"/>
    <mergeCell ref="C2:H3"/>
    <mergeCell ref="I2:N3"/>
    <mergeCell ref="A1:N1"/>
    <mergeCell ref="A151:B151"/>
    <mergeCell ref="A2:A4"/>
    <mergeCell ref="A144:B144"/>
    <mergeCell ref="A145:B145"/>
    <mergeCell ref="A146:B146"/>
  </mergeCells>
  <dataValidations count="11">
    <dataValidation type="decimal" allowBlank="1" showInputMessage="1" showErrorMessage="1" errorTitle="Ошибка!" error="Некорректный ввод данных. Введите число" sqref="C144:C148">
      <formula1>0</formula1>
      <formula2>500000</formula2>
    </dataValidation>
    <dataValidation errorStyle="warning" type="decimal" allowBlank="1" showInputMessage="1" showErrorMessage="1" error="Количество тренеров-преподавателей и педагогов ДО меньше числа отделений" sqref="C6:C143">
      <formula1>N6</formula1>
      <formula2>500000</formula2>
    </dataValidation>
    <dataValidation type="whole" operator="lessThanOrEqual" allowBlank="1" showInputMessage="1" showErrorMessage="1" errorTitle="Ошибка!" error="Значение ячейки не может быть больше, чем показатель &quot;Всего&quot; (гр. 38)" sqref="I6:I148">
      <formula1>C6</formula1>
    </dataValidation>
    <dataValidation type="decimal" allowBlank="1" showInputMessage="1" showErrorMessage="1" errorTitle="Ошибка!" error="Некорректный ввод данных. Введите число" sqref="C150:N150">
      <formula1>0</formula1>
      <formula2>5000</formula2>
    </dataValidation>
    <dataValidation type="decimal" allowBlank="1" showInputMessage="1" showErrorMessage="1" errorTitle="Ошибка!" error="Количество тренеров-преподавателей и педагогов ДО в сельской местности не может быть больше их общего числа (гр. 38)" sqref="D145:D148">
      <formula1>0</formula1>
      <formula2>C145</formula2>
    </dataValidation>
    <dataValidation type="decimal" allowBlank="1" showInputMessage="1" showErrorMessage="1" errorTitle="Ошибка!" error="Не может быть больше общего числа педагогических работников в сельской местности (гр. 39)" sqref="L144:N144 L148:N148 K6:K148 J144:J148">
      <formula1>0</formula1>
      <formula2>F144</formula2>
    </dataValidation>
    <dataValidation type="decimal" allowBlank="1" showInputMessage="1" showErrorMessage="1" errorTitle="Ошибка!" error="Не может быть больше общего числа педагогических работников в сельской местности (гр. 39)" sqref="L6:L143 L145:N147">
      <formula1>0</formula1>
      <formula2>E6</formula2>
    </dataValidation>
    <dataValidation type="decimal" allowBlank="1" showInputMessage="1" showErrorMessage="1" errorTitle="Ошибка!" error="Количество тренеров-преподавателей и педагогов ДО в сельской местности не может быть больше их общего числа (гр. 3)" sqref="D6:D144">
      <formula1>0</formula1>
      <formula2>C6</formula2>
    </dataValidation>
    <dataValidation type="decimal" allowBlank="1" showInputMessage="1" errorTitle="Ошибка!" error="Не может быть больше общего числа педагогических работников в сельской местности (гр. 39)" sqref="J6:J143">
      <formula1>0</formula1>
      <formula2>D6</formula2>
    </dataValidation>
    <dataValidation type="decimal" allowBlank="1" showInputMessage="1" errorTitle="Ошибка!" error="Количество тренеров-преподавателей и педагогов ДО в сельской местности не может быть больше их общего числа (гр. 38)" sqref="E6:H143">
      <formula1>0</formula1>
      <formula2>D6</formula2>
    </dataValidation>
    <dataValidation allowBlank="1" showInputMessage="1" sqref="E144:H148"/>
  </dataValidations>
  <printOptions/>
  <pageMargins left="0.41" right="0.32" top="0.64" bottom="0.54" header="0.5118110236220472" footer="0.5118110236220472"/>
  <pageSetup fitToHeight="0" fitToWidth="1" horizontalDpi="600" verticalDpi="600" orientation="landscape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L21"/>
  <sheetViews>
    <sheetView zoomScale="120" zoomScaleNormal="120" zoomScaleSheetLayoutView="120" zoomScalePageLayoutView="0" workbookViewId="0" topLeftCell="A10">
      <selection activeCell="J17" sqref="J17"/>
    </sheetView>
  </sheetViews>
  <sheetFormatPr defaultColWidth="9.00390625" defaultRowHeight="12.75"/>
  <cols>
    <col min="1" max="1" width="29.75390625" style="0" customWidth="1"/>
    <col min="2" max="2" width="6.125" style="0" customWidth="1"/>
    <col min="3" max="3" width="7.375" style="0" customWidth="1"/>
    <col min="4" max="4" width="7.25390625" style="0" customWidth="1"/>
    <col min="5" max="5" width="10.375" style="0" customWidth="1"/>
    <col min="6" max="6" width="6.75390625" style="0" customWidth="1"/>
    <col min="7" max="7" width="10.375" style="0" customWidth="1"/>
    <col min="8" max="8" width="13.875" style="0" customWidth="1"/>
    <col min="9" max="9" width="12.75390625" style="0" customWidth="1"/>
    <col min="10" max="10" width="13.875" style="0" customWidth="1"/>
  </cols>
  <sheetData>
    <row r="1" spans="1:11" ht="15.75">
      <c r="A1" s="539" t="s">
        <v>512</v>
      </c>
      <c r="B1" s="539"/>
      <c r="C1" s="539"/>
      <c r="D1" s="539"/>
      <c r="E1" s="539"/>
      <c r="F1" s="539"/>
      <c r="G1" s="539"/>
      <c r="H1" s="539"/>
      <c r="I1" s="533"/>
      <c r="J1" s="533"/>
      <c r="K1" s="5"/>
    </row>
    <row r="2" spans="1:10" ht="12.75">
      <c r="A2" s="539"/>
      <c r="B2" s="539"/>
      <c r="C2" s="539"/>
      <c r="D2" s="539"/>
      <c r="E2" s="539"/>
      <c r="F2" s="539"/>
      <c r="G2" s="539"/>
      <c r="H2" s="539"/>
      <c r="I2" s="533"/>
      <c r="J2" s="533"/>
    </row>
    <row r="3" spans="1:10" ht="12.75">
      <c r="A3" s="544" t="s">
        <v>247</v>
      </c>
      <c r="B3" s="546" t="s">
        <v>192</v>
      </c>
      <c r="C3" s="548" t="s">
        <v>199</v>
      </c>
      <c r="D3" s="552" t="s">
        <v>200</v>
      </c>
      <c r="E3" s="553"/>
      <c r="F3" s="553"/>
      <c r="G3" s="553"/>
      <c r="H3" s="553"/>
      <c r="I3" s="554"/>
      <c r="J3" s="540" t="s">
        <v>513</v>
      </c>
    </row>
    <row r="4" spans="1:10" ht="60.75" customHeight="1">
      <c r="A4" s="544"/>
      <c r="B4" s="546"/>
      <c r="C4" s="548"/>
      <c r="D4" s="550" t="s">
        <v>251</v>
      </c>
      <c r="E4" s="551"/>
      <c r="F4" s="550" t="s">
        <v>194</v>
      </c>
      <c r="G4" s="551"/>
      <c r="H4" s="550" t="s">
        <v>593</v>
      </c>
      <c r="I4" s="555"/>
      <c r="J4" s="541"/>
    </row>
    <row r="5" spans="1:10" ht="101.25" customHeight="1" thickBot="1">
      <c r="A5" s="545"/>
      <c r="B5" s="547"/>
      <c r="C5" s="549"/>
      <c r="D5" s="212" t="s">
        <v>195</v>
      </c>
      <c r="E5" s="212" t="s">
        <v>196</v>
      </c>
      <c r="F5" s="211" t="s">
        <v>197</v>
      </c>
      <c r="G5" s="211" t="s">
        <v>198</v>
      </c>
      <c r="H5" s="210" t="s">
        <v>211</v>
      </c>
      <c r="I5" s="210" t="s">
        <v>249</v>
      </c>
      <c r="J5" s="541"/>
    </row>
    <row r="6" spans="1:10" ht="13.5" thickBot="1">
      <c r="A6" s="231">
        <v>1</v>
      </c>
      <c r="B6" s="232">
        <v>2</v>
      </c>
      <c r="C6" s="232">
        <v>3</v>
      </c>
      <c r="D6" s="232">
        <v>4</v>
      </c>
      <c r="E6" s="232">
        <v>5</v>
      </c>
      <c r="F6" s="232">
        <v>6</v>
      </c>
      <c r="G6" s="232">
        <v>7</v>
      </c>
      <c r="H6" s="232">
        <v>8</v>
      </c>
      <c r="I6" s="232">
        <v>9</v>
      </c>
      <c r="J6" s="233">
        <v>10</v>
      </c>
    </row>
    <row r="7" spans="1:10" ht="15.75" customHeight="1">
      <c r="A7" s="92" t="s">
        <v>201</v>
      </c>
      <c r="B7" s="32" t="s">
        <v>3</v>
      </c>
      <c r="C7" s="243">
        <v>1</v>
      </c>
      <c r="D7" s="243">
        <v>1</v>
      </c>
      <c r="E7" s="243"/>
      <c r="F7" s="243"/>
      <c r="G7" s="243"/>
      <c r="H7" s="243"/>
      <c r="I7" s="243"/>
      <c r="J7" s="247"/>
    </row>
    <row r="8" spans="1:10" ht="15.75" customHeight="1">
      <c r="A8" s="90" t="s">
        <v>202</v>
      </c>
      <c r="B8" s="31" t="s">
        <v>26</v>
      </c>
      <c r="C8" s="244">
        <v>2</v>
      </c>
      <c r="D8" s="244">
        <v>2</v>
      </c>
      <c r="E8" s="244"/>
      <c r="F8" s="244"/>
      <c r="G8" s="244"/>
      <c r="H8" s="244"/>
      <c r="I8" s="244"/>
      <c r="J8" s="248"/>
    </row>
    <row r="9" spans="1:10" ht="21" customHeight="1">
      <c r="A9" s="90" t="s">
        <v>507</v>
      </c>
      <c r="B9" s="31" t="s">
        <v>27</v>
      </c>
      <c r="C9" s="244"/>
      <c r="D9" s="244"/>
      <c r="E9" s="244"/>
      <c r="F9" s="244"/>
      <c r="G9" s="244"/>
      <c r="H9" s="244"/>
      <c r="I9" s="244"/>
      <c r="J9" s="248"/>
    </row>
    <row r="10" spans="1:10" ht="15.75" customHeight="1">
      <c r="A10" s="90" t="s">
        <v>508</v>
      </c>
      <c r="B10" s="31" t="s">
        <v>28</v>
      </c>
      <c r="C10" s="244"/>
      <c r="D10" s="244"/>
      <c r="E10" s="244"/>
      <c r="F10" s="244"/>
      <c r="G10" s="244"/>
      <c r="H10" s="244"/>
      <c r="I10" s="244"/>
      <c r="J10" s="248"/>
    </row>
    <row r="11" spans="1:10" ht="15.75" customHeight="1">
      <c r="A11" s="91" t="s">
        <v>509</v>
      </c>
      <c r="B11" s="31" t="s">
        <v>29</v>
      </c>
      <c r="C11" s="244">
        <v>19</v>
      </c>
      <c r="D11" s="244">
        <v>7</v>
      </c>
      <c r="E11" s="244">
        <v>4</v>
      </c>
      <c r="F11" s="244">
        <v>4</v>
      </c>
      <c r="G11" s="244">
        <v>2</v>
      </c>
      <c r="H11" s="244"/>
      <c r="I11" s="244"/>
      <c r="J11" s="248">
        <v>8</v>
      </c>
    </row>
    <row r="12" spans="1:10" ht="26.25" customHeight="1">
      <c r="A12" s="206" t="s">
        <v>510</v>
      </c>
      <c r="B12" s="31" t="s">
        <v>30</v>
      </c>
      <c r="C12" s="245"/>
      <c r="D12" s="245"/>
      <c r="E12" s="245"/>
      <c r="F12" s="245"/>
      <c r="G12" s="245"/>
      <c r="H12" s="245"/>
      <c r="I12" s="245"/>
      <c r="J12" s="248"/>
    </row>
    <row r="13" spans="1:10" ht="15.75" customHeight="1">
      <c r="A13" s="206" t="s">
        <v>511</v>
      </c>
      <c r="B13" s="31" t="s">
        <v>31</v>
      </c>
      <c r="C13" s="245"/>
      <c r="D13" s="245"/>
      <c r="E13" s="245"/>
      <c r="F13" s="245"/>
      <c r="G13" s="245"/>
      <c r="H13" s="245"/>
      <c r="I13" s="245"/>
      <c r="J13" s="248"/>
    </row>
    <row r="14" spans="1:10" ht="15.75" customHeight="1">
      <c r="A14" s="206" t="s">
        <v>213</v>
      </c>
      <c r="B14" s="31" t="s">
        <v>32</v>
      </c>
      <c r="C14" s="245"/>
      <c r="D14" s="245"/>
      <c r="E14" s="245"/>
      <c r="F14" s="245"/>
      <c r="G14" s="245"/>
      <c r="H14" s="245"/>
      <c r="I14" s="245"/>
      <c r="J14" s="248"/>
    </row>
    <row r="15" spans="1:10" ht="15.75" customHeight="1">
      <c r="A15" s="206" t="s">
        <v>212</v>
      </c>
      <c r="B15" s="31" t="s">
        <v>33</v>
      </c>
      <c r="C15" s="245">
        <v>1</v>
      </c>
      <c r="D15" s="245"/>
      <c r="E15" s="245">
        <v>1</v>
      </c>
      <c r="F15" s="245"/>
      <c r="G15" s="245">
        <v>1</v>
      </c>
      <c r="H15" s="245"/>
      <c r="I15" s="245"/>
      <c r="J15" s="248"/>
    </row>
    <row r="16" spans="1:10" s="242" customFormat="1" ht="37.5" customHeight="1">
      <c r="A16" s="241" t="s">
        <v>578</v>
      </c>
      <c r="B16" s="110" t="s">
        <v>34</v>
      </c>
      <c r="C16" s="246"/>
      <c r="D16" s="246"/>
      <c r="E16" s="246"/>
      <c r="F16" s="246"/>
      <c r="G16" s="246"/>
      <c r="H16" s="246"/>
      <c r="I16" s="246"/>
      <c r="J16" s="249"/>
    </row>
    <row r="17" spans="1:10" ht="15.75" customHeight="1" thickBot="1">
      <c r="A17" s="207" t="s">
        <v>203</v>
      </c>
      <c r="B17" s="31" t="s">
        <v>35</v>
      </c>
      <c r="C17" s="245">
        <v>16</v>
      </c>
      <c r="D17" s="245">
        <v>3</v>
      </c>
      <c r="E17" s="245">
        <v>9</v>
      </c>
      <c r="F17" s="245"/>
      <c r="G17" s="245"/>
      <c r="H17" s="245"/>
      <c r="I17" s="245"/>
      <c r="J17" s="250">
        <v>4</v>
      </c>
    </row>
    <row r="18" spans="1:10" ht="15.75" customHeight="1" thickBot="1">
      <c r="A18" s="542" t="s">
        <v>181</v>
      </c>
      <c r="B18" s="543"/>
      <c r="C18" s="208">
        <f>SUM(C7:C17)</f>
        <v>39</v>
      </c>
      <c r="D18" s="208">
        <f aca="true" t="shared" si="0" ref="D18:J18">SUM(D7:D17)</f>
        <v>13</v>
      </c>
      <c r="E18" s="208">
        <f t="shared" si="0"/>
        <v>14</v>
      </c>
      <c r="F18" s="208">
        <f t="shared" si="0"/>
        <v>4</v>
      </c>
      <c r="G18" s="208">
        <f t="shared" si="0"/>
        <v>3</v>
      </c>
      <c r="H18" s="209">
        <f t="shared" si="0"/>
        <v>0</v>
      </c>
      <c r="I18" s="208">
        <f t="shared" si="0"/>
        <v>0</v>
      </c>
      <c r="J18" s="208">
        <f t="shared" si="0"/>
        <v>12</v>
      </c>
    </row>
    <row r="21" ht="12.75">
      <c r="L21" s="89"/>
    </row>
  </sheetData>
  <sheetProtection password="CCD1" sheet="1" formatCells="0" formatColumns="0" formatRows="0" insertColumns="0" insertRows="0" insertHyperlinks="0" deleteColumns="0" deleteRows="0" selectLockedCells="1" sort="0" autoFilter="0" pivotTables="0"/>
  <mergeCells count="10">
    <mergeCell ref="A1:J2"/>
    <mergeCell ref="J3:J5"/>
    <mergeCell ref="A18:B18"/>
    <mergeCell ref="A3:A5"/>
    <mergeCell ref="B3:B5"/>
    <mergeCell ref="C3:C5"/>
    <mergeCell ref="D4:E4"/>
    <mergeCell ref="F4:G4"/>
    <mergeCell ref="D3:I3"/>
    <mergeCell ref="H4:I4"/>
  </mergeCells>
  <dataValidations count="6">
    <dataValidation type="whole" operator="lessThanOrEqual" allowBlank="1" showInputMessage="1" showErrorMessage="1" errorTitle="Ошибка!" error="Некорректный ввод данных. Введите число" sqref="C7">
      <formula1>SUM(D7+E7)</formula1>
    </dataValidation>
    <dataValidation type="whole" operator="lessThanOrEqual" showInputMessage="1" showErrorMessage="1" errorTitle="Ошибка!" error="Значение ячейки не может быть больше, чем показатель графы 3 &quot;Всего&quot;" sqref="H7:H17">
      <formula1>C7</formula1>
    </dataValidation>
    <dataValidation type="decimal" allowBlank="1" showInputMessage="1" showErrorMessage="1" errorTitle="Ошибка!" error="Не может быть больше общего числа сотрудников&#10;" sqref="D7:D17">
      <formula1>0</formula1>
      <formula2>C7</formula2>
    </dataValidation>
    <dataValidation type="decimal" allowBlank="1" showInputMessage="1" showErrorMessage="1" errorTitle="Ошибка!" error="Некорректный ввод данных. Введите число" sqref="C8:C17">
      <formula1>0</formula1>
      <formula2>5000</formula2>
    </dataValidation>
    <dataValidation type="decimal" allowBlank="1" showInputMessage="1" showErrorMessage="1" errorTitle="Ошибка!" error="Некорректный ввод данных.&#10;Введите число" sqref="F7:G17 E7:E17">
      <formula1>0</formula1>
      <formula2>50000</formula2>
    </dataValidation>
    <dataValidation type="whole" allowBlank="1" showInputMessage="1" showErrorMessage="1" error="Не может быть больше общего числа работников" sqref="I7:I17">
      <formula1>0</formula1>
      <formula2>C7</formula2>
    </dataValidation>
  </dataValidations>
  <printOptions/>
  <pageMargins left="1.04" right="0.41" top="0.7480314960629921" bottom="0.7480314960629921" header="0.31496062992125984" footer="0.31496062992125984"/>
  <pageSetup fitToHeight="0" fitToWidth="1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Admin</cp:lastModifiedBy>
  <cp:lastPrinted>2020-03-03T09:29:40Z</cp:lastPrinted>
  <dcterms:created xsi:type="dcterms:W3CDTF">2007-05-02T07:08:13Z</dcterms:created>
  <dcterms:modified xsi:type="dcterms:W3CDTF">2020-03-03T09:31:53Z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